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02.06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J11" i="1" l="1"/>
  <c r="I11" i="1"/>
  <c r="H11" i="1"/>
  <c r="G11" i="1"/>
  <c r="J10" i="1"/>
  <c r="I10" i="1"/>
  <c r="H10" i="1"/>
  <c r="G10" i="1"/>
  <c r="J14" i="1"/>
  <c r="I14" i="1"/>
  <c r="H14" i="1"/>
  <c r="G14" i="1"/>
  <c r="J13" i="1"/>
  <c r="I13" i="1"/>
  <c r="H13" i="1"/>
  <c r="G13" i="1"/>
  <c r="J9" i="1"/>
  <c r="I9" i="1"/>
  <c r="H9" i="1"/>
  <c r="G9" i="1"/>
  <c r="I4" i="1" l="1"/>
  <c r="H4" i="1"/>
  <c r="G4" i="1"/>
  <c r="J3" i="1"/>
  <c r="I3" i="1"/>
  <c r="H3" i="1"/>
  <c r="G3" i="1"/>
  <c r="G5" i="1"/>
  <c r="F8" i="1" l="1"/>
  <c r="I8" i="1" l="1"/>
  <c r="H8" i="1"/>
  <c r="G8" i="1"/>
  <c r="J8" i="1"/>
  <c r="F15" i="1" l="1"/>
  <c r="J15" i="1" l="1"/>
  <c r="I15" i="1"/>
  <c r="H15" i="1"/>
  <c r="G15" i="1"/>
</calcChain>
</file>

<file path=xl/sharedStrings.xml><?xml version="1.0" encoding="utf-8"?>
<sst xmlns="http://schemas.openxmlformats.org/spreadsheetml/2006/main" count="60" uniqueCount="57">
  <si>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</si>
  <si>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</si>
  <si>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</si>
  <si>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</si>
  <si>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</si>
  <si>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</si>
  <si>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</si>
  <si>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</si>
  <si>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</si>
  <si>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</si>
  <si>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</si>
  <si>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</si>
  <si>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</si>
  <si>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</si>
  <si>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</si>
  <si>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</si>
  <si>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</si>
  <si>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</si>
  <si>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</si>
  <si>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</si>
  <si>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</si>
  <si>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</si>
  <si>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</si>
  <si>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</si>
  <si>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</si>
  <si>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</si>
  <si>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Закуска</t>
  </si>
  <si>
    <t>ТТК№5</t>
  </si>
  <si>
    <t>Батон "Домашний"</t>
  </si>
  <si>
    <t>200/15</t>
  </si>
  <si>
    <t>200/10</t>
  </si>
  <si>
    <t>Завтрак</t>
  </si>
  <si>
    <t>Итого за день</t>
  </si>
  <si>
    <t>Обед</t>
  </si>
  <si>
    <t>Каша вязкая молочная из рисовой крупы с маслом</t>
  </si>
  <si>
    <t>№174-2015г.</t>
  </si>
  <si>
    <t>№15-2015г.</t>
  </si>
  <si>
    <t>Сыр твёрдый (порциями)</t>
  </si>
  <si>
    <t>№425-2015г.</t>
  </si>
  <si>
    <t>Булочка дорожная</t>
  </si>
  <si>
    <t>№260-2015г.</t>
  </si>
  <si>
    <t>Гуляш из свинины</t>
  </si>
  <si>
    <t>№1-2015г.</t>
  </si>
  <si>
    <t>Масло сливочное (порциями)</t>
  </si>
  <si>
    <t>№302-2015г.</t>
  </si>
  <si>
    <t>Каша рассыпчатая гречневая</t>
  </si>
  <si>
    <t>Первое блюдо</t>
  </si>
  <si>
    <t>№88-2015г.</t>
  </si>
  <si>
    <t>Щи из свежей капусты с картофелем со сметаной и зеленью</t>
  </si>
  <si>
    <t>250/10/2</t>
  </si>
  <si>
    <t>Кондитерское изделие</t>
  </si>
  <si>
    <t>ПР</t>
  </si>
  <si>
    <t>Печенье "Весёлая ярмарка"</t>
  </si>
  <si>
    <t>33/33</t>
  </si>
  <si>
    <t>Напиток</t>
  </si>
  <si>
    <t>ТТК №89</t>
  </si>
  <si>
    <t>Напиток ягодный (из компотной смеси)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</si>
</sst>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4" fontId="1" fillId="0" borderId="20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2" fontId="2" fillId="0" borderId="25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0" fontId="1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right" vertical="center" wrapText="1"/>
    </xf>
    <xf numFmtId="2" fontId="1" fillId="0" borderId="28" xfId="0" applyNumberFormat="1" applyFont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G1" sqref="G1:J1"/>
    </sheetView>
  </sheetViews>
  <sheetFormatPr defaultRowHeight="15" x14ac:dyDescent="0.25"/>
  <cols>
    <col min="1" max="1" width="21.140625" style="27" customWidth="1"/>
    <col min="2" max="2" width="25.7109375" style="2" bestFit="1" customWidth="1"/>
    <col min="3" max="3" width="12.28515625" style="2" customWidth="1"/>
    <col min="4" max="4" width="48.85546875" style="2" customWidth="1"/>
    <col min="5" max="5" width="10.140625" style="2" bestFit="1" customWidth="1"/>
    <col min="6" max="6" width="9.140625" style="2"/>
    <col min="7" max="7" width="18.140625" style="45" customWidth="1"/>
    <col min="8" max="8" width="11.42578125" style="45" bestFit="1" customWidth="1"/>
    <col min="9" max="9" width="9.140625" style="45"/>
    <col min="10" max="10" width="10.85546875" style="45" customWidth="1"/>
    <col min="11" max="16384" width="9.140625" style="2"/>
  </cols>
  <sheetData>
    <row r="1" spans="1:12" ht="15.75" thickBot="1" x14ac:dyDescent="0.3">
      <c r="A1" s="24" t="s">
        <v>0</v>
      </c>
      <c r="B1" s="50" t="s">
        <v>21</v>
      </c>
      <c r="C1" s="51"/>
      <c r="D1" s="1" t="s">
        <v>1</v>
      </c>
      <c r="E1" s="18"/>
      <c r="F1" s="1" t="s">
        <v>2</v>
      </c>
      <c r="G1" s="72">
        <v>44714</v>
      </c>
      <c r="H1" s="73"/>
      <c r="I1" s="73"/>
      <c r="J1" s="74"/>
      <c r="K1" s="1"/>
      <c r="L1" s="1"/>
    </row>
    <row r="2" spans="1:12" ht="15.75" thickBot="1" x14ac:dyDescent="0.3">
      <c r="A2" s="28" t="s">
        <v>3</v>
      </c>
      <c r="B2" s="29" t="s">
        <v>4</v>
      </c>
      <c r="C2" s="30" t="s">
        <v>5</v>
      </c>
      <c r="D2" s="30" t="s">
        <v>6</v>
      </c>
      <c r="E2" s="30" t="s">
        <v>7</v>
      </c>
      <c r="F2" s="30" t="s">
        <v>8</v>
      </c>
      <c r="G2" s="34" t="s">
        <v>9</v>
      </c>
      <c r="H2" s="34" t="s">
        <v>10</v>
      </c>
      <c r="I2" s="34" t="s">
        <v>11</v>
      </c>
      <c r="J2" s="35" t="s">
        <v>12</v>
      </c>
    </row>
    <row r="3" spans="1:12" s="32" customFormat="1" x14ac:dyDescent="0.25">
      <c r="A3" s="61" t="s">
        <v>31</v>
      </c>
      <c r="B3" s="14" t="s">
        <v>26</v>
      </c>
      <c r="C3" s="15" t="s">
        <v>42</v>
      </c>
      <c r="D3" s="15" t="s">
        <v>43</v>
      </c>
      <c r="E3" s="8">
        <v>5</v>
      </c>
      <c r="F3" s="9">
        <v>4.5</v>
      </c>
      <c r="G3" s="41">
        <f>33</f>
        <v>33</v>
      </c>
      <c r="H3" s="41">
        <f>0.04</f>
        <v>0.04</v>
      </c>
      <c r="I3" s="41">
        <f>3.63</f>
        <v>3.63</v>
      </c>
      <c r="J3" s="42">
        <f>0.07</f>
        <v>7.0000000000000007E-2</v>
      </c>
    </row>
    <row r="4" spans="1:12" s="33" customFormat="1" x14ac:dyDescent="0.25">
      <c r="A4" s="61"/>
      <c r="B4" s="5" t="s">
        <v>26</v>
      </c>
      <c r="C4" s="3" t="s">
        <v>36</v>
      </c>
      <c r="D4" s="3" t="s">
        <v>37</v>
      </c>
      <c r="E4" s="10">
        <v>12</v>
      </c>
      <c r="F4" s="4">
        <v>10.24</v>
      </c>
      <c r="G4" s="36">
        <f>364*0.12</f>
        <v>43.68</v>
      </c>
      <c r="H4" s="36">
        <f>23.2*0.12</f>
        <v>2.7839999999999998</v>
      </c>
      <c r="I4" s="36">
        <f>22.8*0.12</f>
        <v>2.7359999999999998</v>
      </c>
      <c r="J4" s="37">
        <v>0</v>
      </c>
    </row>
    <row r="5" spans="1:12" s="32" customFormat="1" x14ac:dyDescent="0.25">
      <c r="A5" s="61"/>
      <c r="B5" s="5" t="s">
        <v>13</v>
      </c>
      <c r="C5" s="3" t="s">
        <v>35</v>
      </c>
      <c r="D5" s="3" t="s">
        <v>34</v>
      </c>
      <c r="E5" s="10" t="s">
        <v>30</v>
      </c>
      <c r="F5" s="4">
        <v>21.14</v>
      </c>
      <c r="G5" s="36">
        <f>294</f>
        <v>294</v>
      </c>
      <c r="H5" s="36">
        <v>6</v>
      </c>
      <c r="I5" s="36">
        <v>10.85</v>
      </c>
      <c r="J5" s="37">
        <v>42.95</v>
      </c>
    </row>
    <row r="6" spans="1:12" s="31" customFormat="1" x14ac:dyDescent="0.25">
      <c r="A6" s="61"/>
      <c r="B6" s="5" t="s">
        <v>17</v>
      </c>
      <c r="C6" s="3" t="s">
        <v>18</v>
      </c>
      <c r="D6" s="3" t="s">
        <v>19</v>
      </c>
      <c r="E6" s="10" t="s">
        <v>29</v>
      </c>
      <c r="F6" s="4">
        <v>2.89</v>
      </c>
      <c r="G6" s="36">
        <v>60</v>
      </c>
      <c r="H6" s="36">
        <v>7.0000000000000007E-2</v>
      </c>
      <c r="I6" s="36">
        <v>0.02</v>
      </c>
      <c r="J6" s="37">
        <v>15</v>
      </c>
    </row>
    <row r="7" spans="1:12" s="23" customFormat="1" ht="15.75" thickBot="1" x14ac:dyDescent="0.3">
      <c r="A7" s="61"/>
      <c r="B7" s="6" t="s">
        <v>20</v>
      </c>
      <c r="C7" s="7" t="s">
        <v>38</v>
      </c>
      <c r="D7" s="7" t="s">
        <v>39</v>
      </c>
      <c r="E7" s="11">
        <v>50</v>
      </c>
      <c r="F7" s="12">
        <v>3.58</v>
      </c>
      <c r="G7" s="22">
        <v>160.5</v>
      </c>
      <c r="H7" s="38">
        <v>3.39</v>
      </c>
      <c r="I7" s="38">
        <v>6.98</v>
      </c>
      <c r="J7" s="39">
        <v>21.07</v>
      </c>
      <c r="K7"/>
    </row>
    <row r="8" spans="1:12" ht="16.5" thickBot="1" x14ac:dyDescent="0.3">
      <c r="A8" s="55" t="s">
        <v>15</v>
      </c>
      <c r="B8" s="56"/>
      <c r="C8" s="56"/>
      <c r="D8" s="56"/>
      <c r="E8" s="57"/>
      <c r="F8" s="13">
        <f>SUM(F3:F7)</f>
        <v>42.35</v>
      </c>
      <c r="G8" s="40">
        <f>SUM(G3:G7)</f>
        <v>591.18000000000006</v>
      </c>
      <c r="H8" s="40">
        <f>SUM(H3:H7)</f>
        <v>12.284000000000001</v>
      </c>
      <c r="I8" s="40">
        <f>SUM(I3:I7)</f>
        <v>24.216000000000001</v>
      </c>
      <c r="J8" s="40">
        <f>SUM(J3:J7)</f>
        <v>79.09</v>
      </c>
    </row>
    <row r="9" spans="1:12" s="19" customFormat="1" ht="30" x14ac:dyDescent="0.25">
      <c r="A9" s="62" t="s">
        <v>33</v>
      </c>
      <c r="B9" s="14" t="s">
        <v>46</v>
      </c>
      <c r="C9" s="15" t="s">
        <v>47</v>
      </c>
      <c r="D9" s="15" t="s">
        <v>48</v>
      </c>
      <c r="E9" s="8" t="s">
        <v>49</v>
      </c>
      <c r="F9" s="9">
        <v>15.67</v>
      </c>
      <c r="G9" s="41">
        <f>359*0.25+162*0.1</f>
        <v>105.95</v>
      </c>
      <c r="H9" s="41">
        <f>7.06*0.25+2.6*0.1</f>
        <v>2.0249999999999999</v>
      </c>
      <c r="I9" s="41">
        <f>19.8*0.25+15*0.1</f>
        <v>6.45</v>
      </c>
      <c r="J9" s="42">
        <f>31.61*0.25+3.6*0.1</f>
        <v>8.2624999999999993</v>
      </c>
    </row>
    <row r="10" spans="1:12" s="33" customFormat="1" x14ac:dyDescent="0.25">
      <c r="A10" s="61"/>
      <c r="B10" s="5" t="s">
        <v>13</v>
      </c>
      <c r="C10" s="3" t="s">
        <v>40</v>
      </c>
      <c r="D10" s="20" t="s">
        <v>41</v>
      </c>
      <c r="E10" s="10" t="s">
        <v>53</v>
      </c>
      <c r="F10" s="4">
        <v>19.38</v>
      </c>
      <c r="G10" s="36">
        <f>309*0.66</f>
        <v>203.94</v>
      </c>
      <c r="H10" s="36">
        <f>10.64*0.66</f>
        <v>7.0224000000000011</v>
      </c>
      <c r="I10" s="36">
        <f>28.19*0.66</f>
        <v>18.605400000000003</v>
      </c>
      <c r="J10" s="37">
        <f>2.89*0.66</f>
        <v>1.9074000000000002</v>
      </c>
    </row>
    <row r="11" spans="1:12" s="33" customFormat="1" x14ac:dyDescent="0.25">
      <c r="A11" s="61"/>
      <c r="B11" s="5" t="s">
        <v>16</v>
      </c>
      <c r="C11" s="3" t="s">
        <v>44</v>
      </c>
      <c r="D11" s="3" t="s">
        <v>45</v>
      </c>
      <c r="E11" s="10">
        <v>120</v>
      </c>
      <c r="F11" s="4">
        <v>12.98</v>
      </c>
      <c r="G11" s="43">
        <f>162.5*1.2</f>
        <v>195</v>
      </c>
      <c r="H11" s="43">
        <f>5.73*1.2</f>
        <v>6.8760000000000003</v>
      </c>
      <c r="I11" s="43">
        <f>4.06*1.2</f>
        <v>4.871999999999999</v>
      </c>
      <c r="J11" s="44">
        <f>25.76*1.2</f>
        <v>30.911999999999999</v>
      </c>
    </row>
    <row r="12" spans="1:12" ht="15.75" x14ac:dyDescent="0.25">
      <c r="A12" s="61"/>
      <c r="B12" s="5" t="s">
        <v>54</v>
      </c>
      <c r="C12" s="20" t="s">
        <v>55</v>
      </c>
      <c r="D12" s="21" t="s">
        <v>56</v>
      </c>
      <c r="E12" s="10">
        <v>200</v>
      </c>
      <c r="F12" s="4">
        <v>9.16</v>
      </c>
      <c r="G12" s="36">
        <v>111</v>
      </c>
      <c r="H12" s="43">
        <v>0.7</v>
      </c>
      <c r="I12" s="43">
        <v>0</v>
      </c>
      <c r="J12" s="44">
        <v>27</v>
      </c>
      <c r="K12"/>
    </row>
    <row r="13" spans="1:12" s="49" customFormat="1" x14ac:dyDescent="0.25">
      <c r="A13" s="61"/>
      <c r="B13" s="65" t="s">
        <v>50</v>
      </c>
      <c r="C13" s="66" t="s">
        <v>51</v>
      </c>
      <c r="D13" s="66" t="s">
        <v>52</v>
      </c>
      <c r="E13" s="67">
        <v>20</v>
      </c>
      <c r="F13" s="68">
        <v>4.07</v>
      </c>
      <c r="G13" s="69">
        <f>480*0.2</f>
        <v>96</v>
      </c>
      <c r="H13" s="69">
        <f>9*0.2</f>
        <v>1.8</v>
      </c>
      <c r="I13" s="69">
        <f>18*0.2</f>
        <v>3.6</v>
      </c>
      <c r="J13" s="70">
        <f>70*0.2</f>
        <v>14</v>
      </c>
      <c r="K13"/>
    </row>
    <row r="14" spans="1:12" s="19" customFormat="1" ht="15.75" thickBot="1" x14ac:dyDescent="0.3">
      <c r="A14" s="61"/>
      <c r="B14" s="6" t="s">
        <v>14</v>
      </c>
      <c r="C14" s="7" t="s">
        <v>27</v>
      </c>
      <c r="D14" s="7" t="s">
        <v>28</v>
      </c>
      <c r="E14" s="11">
        <v>18</v>
      </c>
      <c r="F14" s="12">
        <v>0.68</v>
      </c>
      <c r="G14" s="22">
        <f>229.7*0.18</f>
        <v>41.345999999999997</v>
      </c>
      <c r="H14" s="38">
        <f>6.7*0.18</f>
        <v>1.206</v>
      </c>
      <c r="I14" s="38">
        <f>1.1*0.18</f>
        <v>0.19800000000000001</v>
      </c>
      <c r="J14" s="39">
        <f>48.3*0.18</f>
        <v>8.6939999999999991</v>
      </c>
    </row>
    <row r="15" spans="1:12" ht="16.5" thickBot="1" x14ac:dyDescent="0.3">
      <c r="A15" s="55" t="s">
        <v>15</v>
      </c>
      <c r="B15" s="58"/>
      <c r="C15" s="58"/>
      <c r="D15" s="58"/>
      <c r="E15" s="59"/>
      <c r="F15" s="46">
        <f>SUM(F9:F14)</f>
        <v>61.94</v>
      </c>
      <c r="G15" s="47">
        <f>SUM(G9:G14)</f>
        <v>753.23599999999999</v>
      </c>
      <c r="H15" s="47">
        <f>SUM(H9:H14)</f>
        <v>19.6294</v>
      </c>
      <c r="I15" s="47">
        <f>SUM(I9:I14)</f>
        <v>33.7254</v>
      </c>
      <c r="J15" s="48">
        <f>SUM(J9:J14)</f>
        <v>90.775899999999993</v>
      </c>
      <c r="K15"/>
    </row>
    <row r="16" spans="1:12" s="32" customFormat="1" ht="16.5" thickBot="1" x14ac:dyDescent="0.3">
      <c r="A16" s="55" t="s">
        <v>32</v>
      </c>
      <c r="B16" s="63"/>
      <c r="C16" s="63"/>
      <c r="D16" s="63"/>
      <c r="E16" s="64"/>
      <c r="F16" s="16">
        <f>F8+F15</f>
        <v>104.28999999999999</v>
      </c>
      <c r="G16" s="71">
        <f t="shared" ref="G16:J16" si="0">G8+G15</f>
        <v>1344.4160000000002</v>
      </c>
      <c r="H16" s="71">
        <f t="shared" si="0"/>
        <v>31.913400000000003</v>
      </c>
      <c r="I16" s="71">
        <f t="shared" si="0"/>
        <v>57.941400000000002</v>
      </c>
      <c r="J16" s="71">
        <f t="shared" si="0"/>
        <v>169.86590000000001</v>
      </c>
      <c r="K16"/>
    </row>
    <row r="18" spans="1:10" ht="15.75" thickBot="1" x14ac:dyDescent="0.3">
      <c r="A18" s="53" t="s">
        <v>24</v>
      </c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15.75" x14ac:dyDescent="0.25">
      <c r="A19" s="25"/>
      <c r="B19" s="17"/>
      <c r="C19" s="52" t="s">
        <v>22</v>
      </c>
      <c r="D19" s="52"/>
      <c r="G19" s="54"/>
      <c r="H19" s="54"/>
      <c r="I19" s="54"/>
      <c r="J19" s="54"/>
    </row>
    <row r="20" spans="1:10" x14ac:dyDescent="0.25">
      <c r="A20" s="24"/>
      <c r="B20" s="1"/>
      <c r="C20" s="1"/>
      <c r="D20" s="1"/>
    </row>
    <row r="21" spans="1:10" x14ac:dyDescent="0.25">
      <c r="A21" s="60" t="s">
        <v>23</v>
      </c>
      <c r="B21" s="60"/>
    </row>
    <row r="22" spans="1:10" x14ac:dyDescent="0.25">
      <c r="A22" s="60" t="s">
        <v>25</v>
      </c>
      <c r="B22" s="60"/>
    </row>
    <row r="23" spans="1:10" x14ac:dyDescent="0.25">
      <c r="A23" s="26"/>
    </row>
  </sheetData>
  <mergeCells count="12">
    <mergeCell ref="A21:B21"/>
    <mergeCell ref="A22:B22"/>
    <mergeCell ref="A3:A7"/>
    <mergeCell ref="A9:A14"/>
    <mergeCell ref="A16:E16"/>
    <mergeCell ref="B1:C1"/>
    <mergeCell ref="G1:J1"/>
    <mergeCell ref="C19:D19"/>
    <mergeCell ref="A18:J18"/>
    <mergeCell ref="G19:J19"/>
    <mergeCell ref="A8:E8"/>
    <mergeCell ref="A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2022-06-01T10:13:42Z</dcterms:modified>
</cp:coreProperties>
</file>