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6.06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J14" i="1" l="1"/>
  <c r="I14" i="1"/>
  <c r="H14" i="1"/>
  <c r="G14" i="1"/>
  <c r="J13" i="1"/>
  <c r="I13" i="1"/>
  <c r="H13" i="1"/>
  <c r="G13" i="1"/>
  <c r="G11" i="1"/>
  <c r="J11" i="1"/>
  <c r="I11" i="1"/>
  <c r="H11" i="1"/>
  <c r="J12" i="1"/>
  <c r="I12" i="1"/>
  <c r="H12" i="1"/>
  <c r="G12" i="1"/>
  <c r="J10" i="1" l="1"/>
  <c r="I10" i="1"/>
  <c r="H10" i="1"/>
  <c r="G10" i="1"/>
  <c r="J7" i="1" l="1"/>
  <c r="I7" i="1"/>
  <c r="H7" i="1"/>
  <c r="G7" i="1"/>
  <c r="H4" i="1" l="1"/>
  <c r="J4" i="1"/>
  <c r="I4" i="1"/>
  <c r="G4" i="1"/>
  <c r="J3" i="1" l="1"/>
  <c r="I3" i="1"/>
  <c r="H3" i="1"/>
  <c r="G3" i="1"/>
  <c r="F8" i="1" l="1"/>
  <c r="I8" i="1" l="1"/>
  <c r="H8" i="1"/>
  <c r="G8" i="1"/>
  <c r="J8" i="1"/>
  <c r="F16" i="1" l="1"/>
  <c r="F17" i="1" s="1"/>
  <c r="J16" i="1" l="1"/>
  <c r="J17" i="1" s="1"/>
  <c r="I16" i="1"/>
  <c r="I17" i="1" s="1"/>
  <c r="H16" i="1"/>
  <c r="H17" i="1" s="1"/>
  <c r="G16" i="1"/>
  <c r="G17" i="1" s="1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<sst xmlns="http://schemas.openxmlformats.org/spreadsheetml/2006/main" count="62" uniqueCount="55">
  <si>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</si>
  <si>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</si>
  <si>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</si>
  <si>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</si>
  <si>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</si>
  <si>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</si>
  <si>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</si>
  <si>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</si>
  <si>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</si>
  <si>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</si>
  <si>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</si>
  <si>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</si>
  <si>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</si>
  <si>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</si>
  <si>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</si>
  <si>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</si>
  <si>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</si>
  <si>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</si>
  <si>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</si>
  <si>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</si>
  <si>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</si>
  <si>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</si>
  <si>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</si>
  <si>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</si>
  <si>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</si>
  <si>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</si>
  <si>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</si>
  <si>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Закуска</t>
  </si>
  <si>
    <t>ТТК№5</t>
  </si>
  <si>
    <t>Батон "Домашний"</t>
  </si>
  <si>
    <t>200/15</t>
  </si>
  <si>
    <t>№173-2015г.</t>
  </si>
  <si>
    <t>Каша вязкая молочная из пшённой крупы с маслом</t>
  </si>
  <si>
    <t>200/10</t>
  </si>
  <si>
    <t>№210-2015г.</t>
  </si>
  <si>
    <t>Омлет натуральный</t>
  </si>
  <si>
    <t>Завтрак</t>
  </si>
  <si>
    <t>Итого за день</t>
  </si>
  <si>
    <t>Обед</t>
  </si>
  <si>
    <t>№111-2015г.</t>
  </si>
  <si>
    <t>Суп с макаронными изделиями с зеленью</t>
  </si>
  <si>
    <t>250/2</t>
  </si>
  <si>
    <t>№312-2015г.</t>
  </si>
  <si>
    <t>Пюре картофельное</t>
  </si>
  <si>
    <t>№71-2015г.</t>
  </si>
  <si>
    <t>ТТК №25</t>
  </si>
  <si>
    <t>Котлета "Дальневосточная"</t>
  </si>
  <si>
    <t>№342-2015г.</t>
  </si>
  <si>
    <t>Напиток (слоадкое блюдо)</t>
  </si>
  <si>
    <t>Компот из свежих яблок</t>
  </si>
  <si>
    <t>ТТК №8</t>
  </si>
  <si>
    <t>Рогалик песочный с сахаром</t>
  </si>
  <si>
    <t>ТТК №3</t>
  </si>
  <si>
    <t>Булочка фигурная</t>
  </si>
  <si>
    <t>Овощи натуральные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</si>
</sst>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/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4" fontId="1" fillId="0" borderId="20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5" fillId="0" borderId="1" xfId="0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16" sqref="K16"/>
    </sheetView>
  </sheetViews>
  <sheetFormatPr defaultRowHeight="15" x14ac:dyDescent="0.25"/>
  <cols>
    <col min="1" max="1" width="21.140625" style="29" customWidth="1"/>
    <col min="2" max="2" width="25.7109375" style="2" bestFit="1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49" customWidth="1"/>
    <col min="8" max="8" width="11.42578125" style="49" bestFit="1" customWidth="1"/>
    <col min="9" max="9" width="9.140625" style="49"/>
    <col min="10" max="10" width="10.85546875" style="49" customWidth="1"/>
    <col min="11" max="16384" width="9.140625" style="2"/>
  </cols>
  <sheetData>
    <row r="1" spans="1:12" ht="15.75" thickBot="1" x14ac:dyDescent="0.3">
      <c r="A1" s="26" t="s">
        <v>0</v>
      </c>
      <c r="B1" s="60" t="s">
        <v>22</v>
      </c>
      <c r="C1" s="61"/>
      <c r="D1" s="1" t="s">
        <v>1</v>
      </c>
      <c r="E1" s="20"/>
      <c r="F1" s="1" t="s">
        <v>2</v>
      </c>
      <c r="G1" s="62">
        <v>44728</v>
      </c>
      <c r="H1" s="63"/>
      <c r="I1" s="63"/>
      <c r="J1" s="64"/>
      <c r="K1" s="1"/>
      <c r="L1" s="1"/>
    </row>
    <row r="2" spans="1:12" ht="15.75" thickBot="1" x14ac:dyDescent="0.3">
      <c r="A2" s="30" t="s">
        <v>3</v>
      </c>
      <c r="B2" s="32" t="s">
        <v>4</v>
      </c>
      <c r="C2" s="33" t="s">
        <v>5</v>
      </c>
      <c r="D2" s="33" t="s">
        <v>6</v>
      </c>
      <c r="E2" s="33" t="s">
        <v>7</v>
      </c>
      <c r="F2" s="33" t="s">
        <v>8</v>
      </c>
      <c r="G2" s="36" t="s">
        <v>9</v>
      </c>
      <c r="H2" s="36" t="s">
        <v>10</v>
      </c>
      <c r="I2" s="36" t="s">
        <v>11</v>
      </c>
      <c r="J2" s="37" t="s">
        <v>12</v>
      </c>
    </row>
    <row r="3" spans="1:12" s="35" customFormat="1" ht="30" x14ac:dyDescent="0.25">
      <c r="A3" s="55" t="s">
        <v>36</v>
      </c>
      <c r="B3" s="15" t="s">
        <v>13</v>
      </c>
      <c r="C3" s="16" t="s">
        <v>31</v>
      </c>
      <c r="D3" s="16" t="s">
        <v>32</v>
      </c>
      <c r="E3" s="9" t="s">
        <v>33</v>
      </c>
      <c r="F3" s="10">
        <v>19.93</v>
      </c>
      <c r="G3" s="45">
        <f>289</f>
        <v>289</v>
      </c>
      <c r="H3" s="45">
        <f>8.2</f>
        <v>8.1999999999999993</v>
      </c>
      <c r="I3" s="45">
        <f>10.6</f>
        <v>10.6</v>
      </c>
      <c r="J3" s="46">
        <f>40.1</f>
        <v>40.1</v>
      </c>
    </row>
    <row r="4" spans="1:12" s="35" customFormat="1" x14ac:dyDescent="0.25">
      <c r="A4" s="55"/>
      <c r="B4" s="5" t="s">
        <v>13</v>
      </c>
      <c r="C4" s="3" t="s">
        <v>34</v>
      </c>
      <c r="D4" s="3" t="s">
        <v>35</v>
      </c>
      <c r="E4" s="11">
        <v>53</v>
      </c>
      <c r="F4" s="4">
        <v>7.98</v>
      </c>
      <c r="G4" s="38">
        <f>112-33</f>
        <v>79</v>
      </c>
      <c r="H4" s="38">
        <f>5.39-0.04</f>
        <v>5.35</v>
      </c>
      <c r="I4" s="38">
        <f>9.6-3.63</f>
        <v>5.97</v>
      </c>
      <c r="J4" s="39">
        <f>1.02-0.07</f>
        <v>0.95</v>
      </c>
    </row>
    <row r="5" spans="1:12" s="34" customFormat="1" x14ac:dyDescent="0.25">
      <c r="A5" s="55"/>
      <c r="B5" s="5" t="s">
        <v>18</v>
      </c>
      <c r="C5" s="3" t="s">
        <v>19</v>
      </c>
      <c r="D5" s="3" t="s">
        <v>20</v>
      </c>
      <c r="E5" s="11" t="s">
        <v>30</v>
      </c>
      <c r="F5" s="4">
        <v>2.89</v>
      </c>
      <c r="G5" s="38">
        <v>60</v>
      </c>
      <c r="H5" s="38">
        <v>7.0000000000000007E-2</v>
      </c>
      <c r="I5" s="38">
        <v>0.02</v>
      </c>
      <c r="J5" s="39">
        <v>15</v>
      </c>
    </row>
    <row r="6" spans="1:12" s="25" customFormat="1" x14ac:dyDescent="0.25">
      <c r="A6" s="55"/>
      <c r="B6" s="5" t="s">
        <v>21</v>
      </c>
      <c r="C6" s="3" t="s">
        <v>52</v>
      </c>
      <c r="D6" s="3" t="s">
        <v>53</v>
      </c>
      <c r="E6" s="11">
        <v>50</v>
      </c>
      <c r="F6" s="4">
        <v>4.68</v>
      </c>
      <c r="G6" s="38">
        <v>161.9</v>
      </c>
      <c r="H6" s="40">
        <v>3.2</v>
      </c>
      <c r="I6" s="40">
        <v>3.2</v>
      </c>
      <c r="J6" s="41">
        <v>29.99</v>
      </c>
      <c r="K6"/>
    </row>
    <row r="7" spans="1:12" s="19" customFormat="1" ht="15.75" thickBot="1" x14ac:dyDescent="0.3">
      <c r="A7" s="55"/>
      <c r="B7" s="7" t="s">
        <v>14</v>
      </c>
      <c r="C7" s="8" t="s">
        <v>28</v>
      </c>
      <c r="D7" s="8" t="s">
        <v>29</v>
      </c>
      <c r="E7" s="12">
        <v>25</v>
      </c>
      <c r="F7" s="13">
        <v>0.95</v>
      </c>
      <c r="G7" s="24">
        <f>229.7*0.25</f>
        <v>57.424999999999997</v>
      </c>
      <c r="H7" s="42">
        <f>6.7*0.25</f>
        <v>1.675</v>
      </c>
      <c r="I7" s="42">
        <f>1.1*0.25</f>
        <v>0.27500000000000002</v>
      </c>
      <c r="J7" s="43">
        <f>48.3*0.25</f>
        <v>12.074999999999999</v>
      </c>
    </row>
    <row r="8" spans="1:12" ht="16.5" thickBot="1" x14ac:dyDescent="0.3">
      <c r="A8" s="57" t="s">
        <v>15</v>
      </c>
      <c r="B8" s="68"/>
      <c r="C8" s="68"/>
      <c r="D8" s="68"/>
      <c r="E8" s="69"/>
      <c r="F8" s="14">
        <f>SUM(F3:F7)</f>
        <v>36.430000000000007</v>
      </c>
      <c r="G8" s="44">
        <f>SUM(G3:G7)</f>
        <v>647.32499999999993</v>
      </c>
      <c r="H8" s="44">
        <f>SUM(H3:H7)</f>
        <v>18.495000000000001</v>
      </c>
      <c r="I8" s="44">
        <f>SUM(I3:I7)</f>
        <v>20.064999999999998</v>
      </c>
      <c r="J8" s="44">
        <f>SUM(J3:J7)</f>
        <v>98.115000000000009</v>
      </c>
    </row>
    <row r="9" spans="1:12" s="21" customFormat="1" ht="15.75" x14ac:dyDescent="0.25">
      <c r="A9" s="56" t="s">
        <v>38</v>
      </c>
      <c r="B9" s="72" t="s">
        <v>27</v>
      </c>
      <c r="C9" s="73" t="s">
        <v>44</v>
      </c>
      <c r="D9" s="74" t="s">
        <v>54</v>
      </c>
      <c r="E9" s="9">
        <v>25</v>
      </c>
      <c r="F9" s="75">
        <v>1.72</v>
      </c>
      <c r="G9" s="75">
        <f>12*0.25</f>
        <v>3</v>
      </c>
      <c r="H9" s="75">
        <f>0.72*0.25</f>
        <v>0.18</v>
      </c>
      <c r="I9" s="75">
        <f>0.1*0.25</f>
        <v>2.5000000000000001E-2</v>
      </c>
      <c r="J9" s="76">
        <f>1.92*0.25</f>
        <v>0.48</v>
      </c>
    </row>
    <row r="10" spans="1:12" s="35" customFormat="1" x14ac:dyDescent="0.25">
      <c r="A10" s="55"/>
      <c r="B10" s="5" t="s">
        <v>16</v>
      </c>
      <c r="C10" s="3" t="s">
        <v>39</v>
      </c>
      <c r="D10" s="3" t="s">
        <v>40</v>
      </c>
      <c r="E10" s="11" t="s">
        <v>41</v>
      </c>
      <c r="F10" s="4">
        <v>7.07</v>
      </c>
      <c r="G10" s="4">
        <f>468*0.25+211*0</f>
        <v>117</v>
      </c>
      <c r="H10" s="4">
        <f>9.54*0.25+21.1*0</f>
        <v>2.3849999999999998</v>
      </c>
      <c r="I10" s="4">
        <f>20.31*0.25+13.6*0</f>
        <v>5.0774999999999997</v>
      </c>
      <c r="J10" s="6">
        <f>51.98*0.25+0</f>
        <v>12.994999999999999</v>
      </c>
    </row>
    <row r="11" spans="1:12" s="19" customFormat="1" x14ac:dyDescent="0.25">
      <c r="A11" s="55"/>
      <c r="B11" s="5" t="s">
        <v>13</v>
      </c>
      <c r="C11" s="3" t="s">
        <v>45</v>
      </c>
      <c r="D11" s="3" t="s">
        <v>46</v>
      </c>
      <c r="E11" s="11">
        <v>75</v>
      </c>
      <c r="F11" s="4">
        <v>21.59</v>
      </c>
      <c r="G11" s="38">
        <f>197.7</f>
        <v>197.7</v>
      </c>
      <c r="H11" s="38">
        <f>8.9</f>
        <v>8.9</v>
      </c>
      <c r="I11" s="38">
        <f>12.4</f>
        <v>12.4</v>
      </c>
      <c r="J11" s="39">
        <f>12.6</f>
        <v>12.6</v>
      </c>
      <c r="K11"/>
    </row>
    <row r="12" spans="1:12" s="31" customFormat="1" x14ac:dyDescent="0.25">
      <c r="A12" s="55"/>
      <c r="B12" s="5" t="s">
        <v>17</v>
      </c>
      <c r="C12" s="22" t="s">
        <v>42</v>
      </c>
      <c r="D12" s="50" t="s">
        <v>43</v>
      </c>
      <c r="E12" s="11">
        <v>130</v>
      </c>
      <c r="F12" s="4">
        <v>18.82</v>
      </c>
      <c r="G12" s="47">
        <f>915*0.13</f>
        <v>118.95</v>
      </c>
      <c r="H12" s="47">
        <f>20.43*0.13</f>
        <v>2.6558999999999999</v>
      </c>
      <c r="I12" s="47">
        <f>32.01*0.13</f>
        <v>4.1612999999999998</v>
      </c>
      <c r="J12" s="48">
        <f>136.26*0.13</f>
        <v>17.713799999999999</v>
      </c>
    </row>
    <row r="13" spans="1:12" ht="15.75" x14ac:dyDescent="0.25">
      <c r="A13" s="55"/>
      <c r="B13" s="5" t="s">
        <v>48</v>
      </c>
      <c r="C13" s="22" t="s">
        <v>47</v>
      </c>
      <c r="D13" s="23" t="s">
        <v>49</v>
      </c>
      <c r="E13" s="11">
        <v>200</v>
      </c>
      <c r="F13" s="4">
        <v>10.86</v>
      </c>
      <c r="G13" s="38">
        <f>573*0.2</f>
        <v>114.60000000000001</v>
      </c>
      <c r="H13" s="47">
        <f>0.8*0.2</f>
        <v>0.16000000000000003</v>
      </c>
      <c r="I13" s="47">
        <f>0.8*0.2</f>
        <v>0.16000000000000003</v>
      </c>
      <c r="J13" s="48">
        <f>139.4*0.2</f>
        <v>27.880000000000003</v>
      </c>
      <c r="K13"/>
    </row>
    <row r="14" spans="1:12" s="25" customFormat="1" x14ac:dyDescent="0.25">
      <c r="A14" s="55"/>
      <c r="B14" s="5" t="s">
        <v>21</v>
      </c>
      <c r="C14" s="3" t="s">
        <v>50</v>
      </c>
      <c r="D14" s="3" t="s">
        <v>51</v>
      </c>
      <c r="E14" s="11">
        <v>50</v>
      </c>
      <c r="F14" s="4">
        <v>6.71</v>
      </c>
      <c r="G14" s="38">
        <f>212.7</f>
        <v>212.7</v>
      </c>
      <c r="H14" s="40">
        <f>3.18</f>
        <v>3.18</v>
      </c>
      <c r="I14" s="40">
        <f>8.43</f>
        <v>8.43</v>
      </c>
      <c r="J14" s="41">
        <f>31.04</f>
        <v>31.04</v>
      </c>
    </row>
    <row r="15" spans="1:12" s="21" customFormat="1" ht="15.75" thickBot="1" x14ac:dyDescent="0.3">
      <c r="A15" s="55"/>
      <c r="B15" s="7" t="s">
        <v>14</v>
      </c>
      <c r="C15" s="8" t="s">
        <v>28</v>
      </c>
      <c r="D15" s="8" t="s">
        <v>29</v>
      </c>
      <c r="E15" s="12">
        <v>28.5</v>
      </c>
      <c r="F15" s="13">
        <v>1.0900000000000001</v>
      </c>
      <c r="G15" s="24">
        <f>229.7*0.285</f>
        <v>65.464499999999987</v>
      </c>
      <c r="H15" s="42">
        <f>6.7*0.285</f>
        <v>1.9095</v>
      </c>
      <c r="I15" s="42">
        <f>1.1*0.285</f>
        <v>0.3135</v>
      </c>
      <c r="J15" s="43">
        <f>48.3*0.285</f>
        <v>13.765499999999998</v>
      </c>
    </row>
    <row r="16" spans="1:12" ht="16.5" thickBot="1" x14ac:dyDescent="0.3">
      <c r="A16" s="57" t="s">
        <v>15</v>
      </c>
      <c r="B16" s="70"/>
      <c r="C16" s="70"/>
      <c r="D16" s="70"/>
      <c r="E16" s="71"/>
      <c r="F16" s="51">
        <f>SUM(F9:F15)</f>
        <v>67.86</v>
      </c>
      <c r="G16" s="52">
        <f>SUM(G9:G15)</f>
        <v>829.41450000000009</v>
      </c>
      <c r="H16" s="52">
        <f>SUM(H9:H15)</f>
        <v>19.3704</v>
      </c>
      <c r="I16" s="52">
        <f>SUM(I9:I15)</f>
        <v>30.567300000000003</v>
      </c>
      <c r="J16" s="53">
        <f>SUM(J9:J15)</f>
        <v>116.4743</v>
      </c>
      <c r="K16"/>
    </row>
    <row r="17" spans="1:11" s="35" customFormat="1" ht="16.5" thickBot="1" x14ac:dyDescent="0.3">
      <c r="A17" s="57" t="s">
        <v>37</v>
      </c>
      <c r="B17" s="58"/>
      <c r="C17" s="58"/>
      <c r="D17" s="58"/>
      <c r="E17" s="59"/>
      <c r="F17" s="17">
        <f>F8+F16</f>
        <v>104.29</v>
      </c>
      <c r="G17" s="17">
        <f>G8+G16</f>
        <v>1476.7395000000001</v>
      </c>
      <c r="H17" s="17">
        <f>H8+H16</f>
        <v>37.865400000000001</v>
      </c>
      <c r="I17" s="17">
        <f>I8+I16</f>
        <v>50.632300000000001</v>
      </c>
      <c r="J17" s="17">
        <f>J8+J16</f>
        <v>214.58930000000001</v>
      </c>
      <c r="K17"/>
    </row>
    <row r="19" spans="1:11" ht="15.75" thickBot="1" x14ac:dyDescent="0.3">
      <c r="A19" s="66" t="s">
        <v>25</v>
      </c>
      <c r="B19" s="66"/>
      <c r="C19" s="66"/>
      <c r="D19" s="66"/>
      <c r="E19" s="66"/>
      <c r="F19" s="66"/>
      <c r="G19" s="66"/>
      <c r="H19" s="66"/>
      <c r="I19" s="66"/>
      <c r="J19" s="66"/>
    </row>
    <row r="20" spans="1:11" ht="15.75" x14ac:dyDescent="0.25">
      <c r="A20" s="27"/>
      <c r="B20" s="18"/>
      <c r="C20" s="65" t="s">
        <v>23</v>
      </c>
      <c r="D20" s="65"/>
      <c r="G20" s="67"/>
      <c r="H20" s="67"/>
      <c r="I20" s="67"/>
      <c r="J20" s="67"/>
    </row>
    <row r="21" spans="1:11" x14ac:dyDescent="0.25">
      <c r="A21" s="26"/>
      <c r="B21" s="1"/>
      <c r="C21" s="1"/>
      <c r="D21" s="1"/>
    </row>
    <row r="22" spans="1:11" x14ac:dyDescent="0.25">
      <c r="A22" s="54" t="s">
        <v>24</v>
      </c>
      <c r="B22" s="54"/>
    </row>
    <row r="23" spans="1:11" x14ac:dyDescent="0.25">
      <c r="A23" s="54" t="s">
        <v>26</v>
      </c>
      <c r="B23" s="54"/>
    </row>
    <row r="24" spans="1:11" x14ac:dyDescent="0.25">
      <c r="A24" s="28"/>
    </row>
  </sheetData>
  <mergeCells count="12">
    <mergeCell ref="B1:C1"/>
    <mergeCell ref="G1:J1"/>
    <mergeCell ref="C20:D20"/>
    <mergeCell ref="A19:J19"/>
    <mergeCell ref="G20:J20"/>
    <mergeCell ref="A8:E8"/>
    <mergeCell ref="A16:E16"/>
    <mergeCell ref="A22:B22"/>
    <mergeCell ref="A23:B23"/>
    <mergeCell ref="A3:A7"/>
    <mergeCell ref="A9:A15"/>
    <mergeCell ref="A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2022-06-15T09:19:25Z</dcterms:modified>
</cp:coreProperties>
</file>