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7" i="1"/>
  <c r="I7" i="1"/>
  <c r="H7" i="1"/>
  <c r="G7" i="1"/>
  <c r="J4" i="1"/>
  <c r="I4" i="1"/>
  <c r="H4" i="1"/>
  <c r="G4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<sst xmlns="http://schemas.openxmlformats.org/spreadsheetml/2006/main" count="52" uniqueCount="48">
  <si>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</si>
  <si>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</si>
  <si>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</si>
  <si>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</si>
  <si>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</si>
  <si>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</si>
  <si>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</si>
  <si>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</si>
  <si>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</si>
  <si>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</si>
  <si>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</si>
  <si>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</si>
  <si>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</si>
  <si>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</si>
  <si>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</si>
  <si>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</si>
  <si>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</si>
  <si>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</si>
  <si>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Горячее блюдо</t>
  </si>
  <si>
    <t>Гарнир</t>
  </si>
  <si>
    <t>Хлеб</t>
  </si>
  <si>
    <t>ТТК№5</t>
  </si>
  <si>
    <t>Батон "Домашний"</t>
  </si>
  <si>
    <t>Первое блюдо</t>
  </si>
  <si>
    <t>Мучное изделие</t>
  </si>
  <si>
    <t>Напиток (сладкое блюдо)</t>
  </si>
  <si>
    <t>№392-2015г.</t>
  </si>
  <si>
    <t>Пельмени отварные с маслом</t>
  </si>
  <si>
    <t>180/3</t>
  </si>
  <si>
    <t>Горячий напиток</t>
  </si>
  <si>
    <t>№382-2015г.</t>
  </si>
  <si>
    <t>Какао с молоком</t>
  </si>
  <si>
    <t>№425-2015г.</t>
  </si>
  <si>
    <t>Булочка дорожная</t>
  </si>
  <si>
    <t>№71-2015г.</t>
  </si>
  <si>
    <t>Овощи натуральные свежие (помидоры)</t>
  </si>
  <si>
    <t>№102-2015г.</t>
  </si>
  <si>
    <t>Суп картофельный с горохом с зеленью</t>
  </si>
  <si>
    <t>250/2</t>
  </si>
  <si>
    <t>ТТК №25</t>
  </si>
  <si>
    <t>Котлета "Дальневосточная" из минтая и свинины</t>
  </si>
  <si>
    <t>№304-2015г</t>
  </si>
  <si>
    <t>Рис отварной</t>
  </si>
  <si>
    <t>№349-2015г.</t>
  </si>
  <si>
    <t>Компот из смеси сухофруктов</t>
  </si>
  <si>
    <t>Фрукт</t>
  </si>
  <si>
    <t>№338-2015г.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</si>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</sst>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0" borderId="5" xfId="0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8" xfId="0" applyNumberFormat="1" applyFont="1" applyBorder="1" applyAlignment="1">
      <alignment vertical="center" wrapText="1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" xfId="2" applyNumberFormat="1" applyFont="1" applyBorder="1" applyAlignment="1">
      <alignment horizontal="right" vertical="center" wrapText="1"/>
    </xf>
    <xf numFmtId="2" fontId="5" fillId="0" borderId="8" xfId="2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6" xfId="0" applyNumberFormat="1" applyFont="1" applyBorder="1" applyAlignment="1">
      <alignment horizontal="right" vertical="center" wrapText="1"/>
    </xf>
    <xf numFmtId="2" fontId="9" fillId="0" borderId="1" xfId="9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vertical="center" wrapText="1"/>
    </xf>
    <xf numFmtId="2" fontId="4" fillId="0" borderId="24" xfId="0" applyNumberFormat="1" applyFont="1" applyBorder="1" applyAlignment="1">
      <alignment vertical="center" wrapText="1"/>
    </xf>
    <xf numFmtId="0" fontId="7" fillId="0" borderId="1" xfId="0" applyFont="1" applyBorder="1"/>
    <xf numFmtId="0" fontId="7" fillId="0" borderId="19" xfId="0" applyFont="1" applyBorder="1"/>
    <xf numFmtId="0" fontId="7" fillId="0" borderId="8" xfId="0" applyFont="1" applyBorder="1"/>
    <xf numFmtId="0" fontId="7" fillId="0" borderId="20" xfId="0" applyFont="1" applyBorder="1"/>
    <xf numFmtId="0" fontId="7" fillId="0" borderId="10" xfId="0" applyFont="1" applyBorder="1"/>
    <xf numFmtId="0" fontId="7" fillId="0" borderId="11" xfId="0" applyFont="1" applyBorder="1"/>
    <xf numFmtId="0" fontId="4" fillId="0" borderId="5" xfId="2" applyFont="1" applyBorder="1" applyAlignment="1">
      <alignment vertical="center" wrapText="1"/>
    </xf>
    <xf numFmtId="2" fontId="9" fillId="0" borderId="5" xfId="9" applyNumberFormat="1" applyFont="1" applyBorder="1" applyAlignment="1">
      <alignment horizontal="right" vertical="center"/>
    </xf>
    <xf numFmtId="2" fontId="4" fillId="0" borderId="5" xfId="2" applyNumberFormat="1" applyFont="1" applyBorder="1" applyAlignment="1">
      <alignment horizontal="right" vertical="center" wrapText="1"/>
    </xf>
    <xf numFmtId="2" fontId="4" fillId="0" borderId="6" xfId="2" applyNumberFormat="1" applyFont="1" applyBorder="1" applyAlignment="1">
      <alignment horizontal="right" vertical="center" wrapText="1"/>
    </xf>
    <xf numFmtId="0" fontId="5" fillId="0" borderId="1" xfId="2" applyFont="1" applyBorder="1" applyAlignment="1">
      <alignment vertical="center" wrapText="1"/>
    </xf>
    <xf numFmtId="0" fontId="6" fillId="0" borderId="1" xfId="10" applyFont="1" applyBorder="1" applyAlignment="1">
      <alignment horizontal="left" vertical="center" wrapText="1"/>
    </xf>
    <xf numFmtId="2" fontId="5" fillId="0" borderId="1" xfId="10" applyNumberFormat="1" applyFont="1" applyBorder="1" applyAlignment="1">
      <alignment horizontal="right" vertical="center" wrapText="1"/>
    </xf>
    <xf numFmtId="2" fontId="5" fillId="0" borderId="8" xfId="10" applyNumberFormat="1" applyFont="1" applyBorder="1" applyAlignment="1">
      <alignment horizontal="right" vertical="center" wrapText="1"/>
    </xf>
    <xf numFmtId="0" fontId="4" fillId="0" borderId="1" xfId="2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</cellXfs>
  <cellStyles count="11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10"/>
    <cellStyle name="Обычный 2 5" xfId="6"/>
    <cellStyle name="Обычный 2 6" xfId="7"/>
    <cellStyle name="Обычный 2 7" xfId="8"/>
    <cellStyle name="Обычный_Лист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0" workbookViewId="0">
      <selection activeCell="B13" sqref="B13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13</v>
      </c>
      <c r="F1" s="14"/>
      <c r="I1" t="s">
        <v>1</v>
      </c>
      <c r="J1" s="13">
        <v>44886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2" t="s">
        <v>18</v>
      </c>
      <c r="C4" s="33" t="s">
        <v>26</v>
      </c>
      <c r="D4" s="33" t="s">
        <v>27</v>
      </c>
      <c r="E4" s="24" t="s">
        <v>28</v>
      </c>
      <c r="F4" s="25">
        <v>73.489999999999995</v>
      </c>
      <c r="G4" s="39">
        <f>282/15*18+66*0.3</f>
        <v>358.20000000000005</v>
      </c>
      <c r="H4" s="39">
        <f>9.08/15*18+0.08*0.3</f>
        <v>10.92</v>
      </c>
      <c r="I4" s="39">
        <f>14.1/15*18+7.25*0.3</f>
        <v>19.094999999999999</v>
      </c>
      <c r="J4" s="45">
        <f>29.7/15*18+0.13*0.3</f>
        <v>35.679000000000002</v>
      </c>
    </row>
    <row r="5" spans="1:10" ht="30" x14ac:dyDescent="0.25">
      <c r="A5" s="3"/>
      <c r="B5" s="26" t="s">
        <v>29</v>
      </c>
      <c r="C5" s="27" t="s">
        <v>30</v>
      </c>
      <c r="D5" s="27" t="s">
        <v>31</v>
      </c>
      <c r="E5" s="28">
        <v>200</v>
      </c>
      <c r="F5" s="29">
        <v>18.600000000000001</v>
      </c>
      <c r="G5" s="29">
        <v>136</v>
      </c>
      <c r="H5" s="29">
        <v>3.64</v>
      </c>
      <c r="I5" s="29">
        <v>3.35</v>
      </c>
      <c r="J5" s="30">
        <v>22.82</v>
      </c>
    </row>
    <row r="6" spans="1:10" ht="30" x14ac:dyDescent="0.25">
      <c r="A6" s="3"/>
      <c r="B6" s="26" t="s">
        <v>24</v>
      </c>
      <c r="C6" s="27" t="s">
        <v>32</v>
      </c>
      <c r="D6" s="27" t="s">
        <v>33</v>
      </c>
      <c r="E6" s="28">
        <v>50</v>
      </c>
      <c r="F6" s="29">
        <v>3.59</v>
      </c>
      <c r="G6" s="46">
        <v>160.5</v>
      </c>
      <c r="H6" s="47">
        <v>3.39</v>
      </c>
      <c r="I6" s="47">
        <v>6.98</v>
      </c>
      <c r="J6" s="48">
        <v>21.07</v>
      </c>
    </row>
    <row r="7" spans="1:10" x14ac:dyDescent="0.25">
      <c r="A7" s="3"/>
      <c r="B7" s="26" t="s">
        <v>20</v>
      </c>
      <c r="C7" s="27" t="s">
        <v>21</v>
      </c>
      <c r="D7" s="27" t="s">
        <v>22</v>
      </c>
      <c r="E7" s="28">
        <v>38</v>
      </c>
      <c r="F7" s="29">
        <v>1.47</v>
      </c>
      <c r="G7" s="29">
        <f>229.7*0.38</f>
        <v>87.286000000000001</v>
      </c>
      <c r="H7" s="34">
        <f>6.7*0.38</f>
        <v>2.5460000000000003</v>
      </c>
      <c r="I7" s="34">
        <f>1.1*0.38</f>
        <v>0.41800000000000004</v>
      </c>
      <c r="J7" s="35">
        <f>48.3*0.38</f>
        <v>18.353999999999999</v>
      </c>
    </row>
    <row r="8" spans="1:10" x14ac:dyDescent="0.25">
      <c r="A8" s="3"/>
      <c r="B8" s="56"/>
      <c r="C8" s="55"/>
      <c r="D8" s="55"/>
      <c r="E8" s="55"/>
      <c r="F8" s="55"/>
      <c r="G8" s="55"/>
      <c r="H8" s="55"/>
      <c r="I8" s="55"/>
      <c r="J8" s="57"/>
    </row>
    <row r="9" spans="1:10" ht="15.75" thickBot="1" x14ac:dyDescent="0.3">
      <c r="A9" s="3"/>
      <c r="B9" s="58"/>
      <c r="C9" s="59"/>
      <c r="D9" s="59"/>
      <c r="E9" s="59"/>
      <c r="F9" s="59"/>
      <c r="G9" s="59"/>
      <c r="H9" s="59"/>
      <c r="I9" s="59"/>
      <c r="J9" s="60"/>
    </row>
    <row r="10" spans="1:10" x14ac:dyDescent="0.25">
      <c r="A10" s="2" t="s">
        <v>11</v>
      </c>
      <c r="B10" s="49"/>
      <c r="C10" s="50"/>
      <c r="D10" s="50"/>
      <c r="E10" s="51"/>
      <c r="F10" s="52"/>
      <c r="G10" s="52"/>
      <c r="H10" s="53"/>
      <c r="I10" s="53"/>
      <c r="J10" s="54"/>
    </row>
    <row r="11" spans="1:10" x14ac:dyDescent="0.25">
      <c r="A11" s="3"/>
      <c r="B11" s="38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36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32" t="s">
        <v>17</v>
      </c>
      <c r="C13" s="33" t="s">
        <v>34</v>
      </c>
      <c r="D13" s="61" t="s">
        <v>35</v>
      </c>
      <c r="E13" s="24">
        <v>30</v>
      </c>
      <c r="F13" s="25">
        <v>6.39</v>
      </c>
      <c r="G13" s="62">
        <f>11*0.6</f>
        <v>6.6</v>
      </c>
      <c r="H13" s="63">
        <f>0.55*0.6</f>
        <v>0.33</v>
      </c>
      <c r="I13" s="63">
        <f>0.1*0.6</f>
        <v>0.06</v>
      </c>
      <c r="J13" s="64">
        <f>1.9*0.6</f>
        <v>1.1399999999999999</v>
      </c>
    </row>
    <row r="14" spans="1:10" ht="30" x14ac:dyDescent="0.25">
      <c r="A14" s="3"/>
      <c r="B14" s="26" t="s">
        <v>23</v>
      </c>
      <c r="C14" s="27" t="s">
        <v>36</v>
      </c>
      <c r="D14" s="65" t="s">
        <v>37</v>
      </c>
      <c r="E14" s="28" t="s">
        <v>38</v>
      </c>
      <c r="F14" s="29">
        <v>6.85</v>
      </c>
      <c r="G14" s="40">
        <f>593*0.25</f>
        <v>148.25</v>
      </c>
      <c r="H14" s="40">
        <f>21.96*0.25</f>
        <v>5.49</v>
      </c>
      <c r="I14" s="40">
        <f>21.08*0.25</f>
        <v>5.27</v>
      </c>
      <c r="J14" s="41">
        <f>66.14*0.25</f>
        <v>16.535</v>
      </c>
    </row>
    <row r="15" spans="1:10" ht="31.5" x14ac:dyDescent="0.25">
      <c r="A15" s="3"/>
      <c r="B15" s="26" t="s">
        <v>18</v>
      </c>
      <c r="C15" s="27" t="s">
        <v>39</v>
      </c>
      <c r="D15" s="66" t="s">
        <v>40</v>
      </c>
      <c r="E15" s="28">
        <v>75</v>
      </c>
      <c r="F15" s="29">
        <v>36.78</v>
      </c>
      <c r="G15" s="31">
        <f>197.7</f>
        <v>197.7</v>
      </c>
      <c r="H15" s="67">
        <f>8.9</f>
        <v>8.9</v>
      </c>
      <c r="I15" s="67">
        <f>12.4</f>
        <v>12.4</v>
      </c>
      <c r="J15" s="68">
        <f>12.6</f>
        <v>12.6</v>
      </c>
    </row>
    <row r="16" spans="1:10" ht="30" x14ac:dyDescent="0.25">
      <c r="A16" s="3"/>
      <c r="B16" s="26" t="s">
        <v>19</v>
      </c>
      <c r="C16" s="69" t="s">
        <v>41</v>
      </c>
      <c r="D16" s="65" t="s">
        <v>42</v>
      </c>
      <c r="E16" s="28">
        <v>130</v>
      </c>
      <c r="F16" s="29">
        <v>12.93</v>
      </c>
      <c r="G16" s="40">
        <f>1398*0.13</f>
        <v>181.74</v>
      </c>
      <c r="H16" s="40">
        <f>24.34*0.13</f>
        <v>3.1642000000000001</v>
      </c>
      <c r="I16" s="40">
        <f>35.83*0.13</f>
        <v>4.6578999999999997</v>
      </c>
      <c r="J16" s="41">
        <f>244.56*0.13</f>
        <v>31.7928</v>
      </c>
    </row>
    <row r="17" spans="1:10" ht="45" x14ac:dyDescent="0.25">
      <c r="A17" s="3"/>
      <c r="B17" s="26" t="s">
        <v>25</v>
      </c>
      <c r="C17" s="27" t="s">
        <v>43</v>
      </c>
      <c r="D17" s="27" t="s">
        <v>44</v>
      </c>
      <c r="E17" s="28">
        <v>200</v>
      </c>
      <c r="F17" s="29">
        <v>6.04</v>
      </c>
      <c r="G17" s="29">
        <v>132.80000000000001</v>
      </c>
      <c r="H17" s="29">
        <v>0.66</v>
      </c>
      <c r="I17" s="29">
        <v>0.09</v>
      </c>
      <c r="J17" s="30">
        <v>32.01</v>
      </c>
    </row>
    <row r="18" spans="1:10" x14ac:dyDescent="0.25">
      <c r="A18" s="3"/>
      <c r="B18" s="26" t="s">
        <v>20</v>
      </c>
      <c r="C18" s="27" t="s">
        <v>21</v>
      </c>
      <c r="D18" s="27" t="s">
        <v>22</v>
      </c>
      <c r="E18" s="28">
        <v>52.5</v>
      </c>
      <c r="F18" s="29">
        <v>2.0299999999999998</v>
      </c>
      <c r="G18" s="29">
        <f>229.7*0.525</f>
        <v>120.5925</v>
      </c>
      <c r="H18" s="34">
        <f>6.7*0.525</f>
        <v>3.5175000000000001</v>
      </c>
      <c r="I18" s="34">
        <f>1.1*0.525</f>
        <v>0.57750000000000012</v>
      </c>
      <c r="J18" s="35">
        <f>48.3*0.525</f>
        <v>25.357499999999998</v>
      </c>
    </row>
    <row r="19" spans="1:10" ht="30" x14ac:dyDescent="0.25">
      <c r="A19" s="3"/>
      <c r="B19" s="26" t="s">
        <v>45</v>
      </c>
      <c r="C19" s="27" t="s">
        <v>46</v>
      </c>
      <c r="D19" s="27" t="s">
        <v>47</v>
      </c>
      <c r="E19" s="28">
        <v>220</v>
      </c>
      <c r="F19" s="29">
        <v>26.13</v>
      </c>
      <c r="G19" s="70">
        <f>47*2.2</f>
        <v>103.4</v>
      </c>
      <c r="H19" s="70">
        <f>0.4*2.2</f>
        <v>0.88000000000000012</v>
      </c>
      <c r="I19" s="70">
        <f>0.4*2.2</f>
        <v>0.88000000000000012</v>
      </c>
      <c r="J19" s="71">
        <f>9.8*2.2</f>
        <v>21.560000000000002</v>
      </c>
    </row>
    <row r="20" spans="1:10" x14ac:dyDescent="0.25">
      <c r="A20" s="3"/>
      <c r="B20" s="38"/>
      <c r="C20" s="1"/>
      <c r="D20" s="21"/>
      <c r="E20" s="9"/>
      <c r="F20" s="15"/>
      <c r="G20" s="9"/>
      <c r="H20" s="9"/>
      <c r="I20" s="9"/>
      <c r="J20" s="10"/>
    </row>
    <row r="21" spans="1:10" ht="15.75" thickBot="1" x14ac:dyDescent="0.3">
      <c r="A21" s="4"/>
      <c r="B21" s="37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2022-11-18T10:24:09Z</dcterms:modified>
</cp:coreProperties>
</file>