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20" i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9" i="1"/>
  <c r="I9" i="1"/>
  <c r="H9" i="1"/>
  <c r="G9" i="1"/>
  <c r="J8" i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<sst xmlns="http://schemas.openxmlformats.org/spreadsheetml/2006/main" count="64" uniqueCount="52">
  <si>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</si>
  <si>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</si>
  <si>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</si>
  <si>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</si>
  <si>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</si>
  <si>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</si>
  <si>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</si>
  <si>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</si>
  <si>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</si>
  <si>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</si>
  <si>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</si>
  <si>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</si>
  <si>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</si>
  <si>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</si>
  <si>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</si>
  <si>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</si>
  <si>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</si>
  <si>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</si>
  <si>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</si>
  <si>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</si>
  <si>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</si>
  <si>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</si>
  <si>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</si>
  <si>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ТТК№5</t>
  </si>
  <si>
    <t>Мучное изделие</t>
  </si>
  <si>
    <t>Горячий напиток</t>
  </si>
  <si>
    <t>№685-2004г.</t>
  </si>
  <si>
    <t>Чай с сахаром</t>
  </si>
  <si>
    <t>200/15</t>
  </si>
  <si>
    <t>40/40</t>
  </si>
  <si>
    <t>№304-2015г.</t>
  </si>
  <si>
    <t>Рис отварной</t>
  </si>
  <si>
    <t>Фрукт</t>
  </si>
  <si>
    <t>№338-2015г.</t>
  </si>
  <si>
    <t>Апельсин свежий (порция)</t>
  </si>
  <si>
    <t>№45-2015г.</t>
  </si>
  <si>
    <t>Бутерброд с сыром</t>
  </si>
  <si>
    <t>20/3/25</t>
  </si>
  <si>
    <t>№295-2015г.</t>
  </si>
  <si>
    <t>Котлета рубленая из бройлер-цыплят</t>
  </si>
  <si>
    <t>№321-2015г.</t>
  </si>
  <si>
    <t>Капуста тушёная свежая</t>
  </si>
  <si>
    <t>Фрукт свежий (яблоко)</t>
  </si>
  <si>
    <t>№71-2015г.</t>
  </si>
  <si>
    <t>Овощи натуральные свежие (помидоры)</t>
  </si>
  <si>
    <t>№96-2015г.</t>
  </si>
  <si>
    <t>Рассольник ленинградский со сметаной</t>
  </si>
  <si>
    <t>250/10</t>
  </si>
  <si>
    <t>№260-2015г.</t>
  </si>
  <si>
    <t>Гуляш из свинины</t>
  </si>
  <si>
    <t>ТТК №3</t>
  </si>
  <si>
    <t>Булочка "Фигурная"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</si>
</sst>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2" fontId="5" fillId="0" borderId="6" xfId="1" applyNumberFormat="1" applyFont="1" applyBorder="1" applyAlignment="1">
      <alignment horizontal="right" vertical="center" wrapText="1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B14" sqref="B1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14</v>
      </c>
      <c r="C1" s="63"/>
      <c r="D1" s="64"/>
      <c r="E1" t="s">
        <v>13</v>
      </c>
      <c r="F1" s="14"/>
      <c r="I1" t="s">
        <v>1</v>
      </c>
      <c r="J1" s="13">
        <v>44896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57" t="s">
        <v>22</v>
      </c>
      <c r="C4" s="58" t="s">
        <v>35</v>
      </c>
      <c r="D4" s="58" t="s">
        <v>36</v>
      </c>
      <c r="E4" s="52" t="s">
        <v>37</v>
      </c>
      <c r="F4" s="35">
        <v>27.96</v>
      </c>
      <c r="G4" s="35">
        <f>364*0.2+66*0.3+280*0.25</f>
        <v>162.6</v>
      </c>
      <c r="H4" s="35">
        <f>23.2*0.2+0.08*0.3+8*0.25</f>
        <v>6.6639999999999997</v>
      </c>
      <c r="I4" s="35">
        <f>29.5*0.2+7.25*0.3+3*0.25</f>
        <v>8.8249999999999993</v>
      </c>
      <c r="J4" s="36">
        <f>0+0.13*0.3+54*0.25</f>
        <v>13.539</v>
      </c>
    </row>
    <row r="5" spans="1:10" ht="30" x14ac:dyDescent="0.25">
      <c r="A5" s="3"/>
      <c r="B5" s="37" t="s">
        <v>17</v>
      </c>
      <c r="C5" s="40" t="s">
        <v>38</v>
      </c>
      <c r="D5" s="65" t="s">
        <v>39</v>
      </c>
      <c r="E5" s="38">
        <v>75</v>
      </c>
      <c r="F5" s="39">
        <v>33.909999999999997</v>
      </c>
      <c r="G5" s="47">
        <f>161*1.5</f>
        <v>241.5</v>
      </c>
      <c r="H5" s="66">
        <f>7.61*1.5</f>
        <v>11.415000000000001</v>
      </c>
      <c r="I5" s="66">
        <f>11.1*1.5</f>
        <v>16.649999999999999</v>
      </c>
      <c r="J5" s="67">
        <f>7.66*1.5</f>
        <v>11.49</v>
      </c>
    </row>
    <row r="6" spans="1:10" ht="30" x14ac:dyDescent="0.25">
      <c r="A6" s="3"/>
      <c r="B6" s="37" t="s">
        <v>18</v>
      </c>
      <c r="C6" s="40" t="s">
        <v>40</v>
      </c>
      <c r="D6" s="40" t="s">
        <v>41</v>
      </c>
      <c r="E6" s="38">
        <v>120</v>
      </c>
      <c r="F6" s="39">
        <v>7.8</v>
      </c>
      <c r="G6" s="53">
        <f>751*0.12</f>
        <v>90.11999999999999</v>
      </c>
      <c r="H6" s="53">
        <f>20.65*0.12</f>
        <v>2.4779999999999998</v>
      </c>
      <c r="I6" s="53">
        <f>32.37*0.12</f>
        <v>3.8843999999999994</v>
      </c>
      <c r="J6" s="54">
        <f>94.27*0.12</f>
        <v>11.312399999999998</v>
      </c>
    </row>
    <row r="7" spans="1:10" ht="30" x14ac:dyDescent="0.25">
      <c r="A7" s="3"/>
      <c r="B7" s="37" t="s">
        <v>25</v>
      </c>
      <c r="C7" s="40" t="s">
        <v>26</v>
      </c>
      <c r="D7" s="40" t="s">
        <v>27</v>
      </c>
      <c r="E7" s="38" t="s">
        <v>28</v>
      </c>
      <c r="F7" s="39">
        <v>2.2400000000000002</v>
      </c>
      <c r="G7" s="39">
        <v>60</v>
      </c>
      <c r="H7" s="39">
        <v>7.0000000000000007E-2</v>
      </c>
      <c r="I7" s="39">
        <v>0.02</v>
      </c>
      <c r="J7" s="41">
        <v>15</v>
      </c>
    </row>
    <row r="8" spans="1:10" x14ac:dyDescent="0.25">
      <c r="A8" s="3"/>
      <c r="B8" s="37" t="s">
        <v>19</v>
      </c>
      <c r="C8" s="40" t="s">
        <v>23</v>
      </c>
      <c r="D8" s="40" t="s">
        <v>20</v>
      </c>
      <c r="E8" s="38">
        <v>11.5</v>
      </c>
      <c r="F8" s="39">
        <v>0.44</v>
      </c>
      <c r="G8" s="39">
        <f>229.7*0.115</f>
        <v>26.415500000000002</v>
      </c>
      <c r="H8" s="59">
        <f>6.7*0.115</f>
        <v>0.77050000000000007</v>
      </c>
      <c r="I8" s="59">
        <f>1.1*0.115</f>
        <v>0.12650000000000003</v>
      </c>
      <c r="J8" s="60">
        <f>48.3*0.115</f>
        <v>5.5545</v>
      </c>
    </row>
    <row r="9" spans="1:10" ht="30.75" thickBot="1" x14ac:dyDescent="0.3">
      <c r="A9" s="3"/>
      <c r="B9" s="42" t="s">
        <v>32</v>
      </c>
      <c r="C9" s="43" t="s">
        <v>33</v>
      </c>
      <c r="D9" s="43" t="s">
        <v>42</v>
      </c>
      <c r="E9" s="44">
        <v>215</v>
      </c>
      <c r="F9" s="45">
        <v>24.8</v>
      </c>
      <c r="G9" s="45">
        <f>47*2.15</f>
        <v>101.05</v>
      </c>
      <c r="H9" s="55">
        <f>0.4*2.15</f>
        <v>0.86</v>
      </c>
      <c r="I9" s="55">
        <f>0.4*2.15</f>
        <v>0.86</v>
      </c>
      <c r="J9" s="56">
        <f>9.8*2.15</f>
        <v>21.07</v>
      </c>
    </row>
    <row r="10" spans="1:10" ht="15.75" thickBot="1" x14ac:dyDescent="0.3">
      <c r="A10" s="3"/>
      <c r="B10" s="42"/>
      <c r="C10" s="43"/>
      <c r="D10" s="43"/>
      <c r="E10" s="44"/>
      <c r="F10" s="49"/>
      <c r="G10" s="49"/>
      <c r="H10" s="50"/>
      <c r="I10" s="50"/>
      <c r="J10" s="51"/>
    </row>
    <row r="11" spans="1:10" x14ac:dyDescent="0.25">
      <c r="A11" s="2" t="s">
        <v>11</v>
      </c>
      <c r="B11" s="27"/>
      <c r="C11" s="28"/>
      <c r="D11" s="28"/>
      <c r="E11" s="29"/>
      <c r="F11" s="30"/>
      <c r="G11" s="30"/>
      <c r="H11" s="31"/>
      <c r="I11" s="31"/>
      <c r="J11" s="32"/>
    </row>
    <row r="12" spans="1:10" x14ac:dyDescent="0.25">
      <c r="A12" s="3"/>
      <c r="B12" s="26"/>
      <c r="C12" s="1"/>
      <c r="D12" s="21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24"/>
      <c r="C13" s="17"/>
      <c r="D13" s="23"/>
      <c r="E13" s="18"/>
      <c r="F13" s="19"/>
      <c r="G13" s="18"/>
      <c r="H13" s="18"/>
      <c r="I13" s="18"/>
      <c r="J13" s="20"/>
    </row>
    <row r="14" spans="1:10" ht="30" x14ac:dyDescent="0.25">
      <c r="A14" s="3" t="s">
        <v>12</v>
      </c>
      <c r="B14" s="46" t="s">
        <v>22</v>
      </c>
      <c r="C14" s="33" t="s">
        <v>43</v>
      </c>
      <c r="D14" s="33" t="s">
        <v>44</v>
      </c>
      <c r="E14" s="34">
        <v>30</v>
      </c>
      <c r="F14" s="35">
        <v>5.32</v>
      </c>
      <c r="G14" s="35">
        <f>11*0.6</f>
        <v>6.6</v>
      </c>
      <c r="H14" s="35">
        <f>0.55*0.6</f>
        <v>0.33</v>
      </c>
      <c r="I14" s="35">
        <f>0.1*0.6</f>
        <v>0.06</v>
      </c>
      <c r="J14" s="36">
        <f>1.9*0.6</f>
        <v>1.1399999999999999</v>
      </c>
    </row>
    <row r="15" spans="1:10" ht="30" x14ac:dyDescent="0.25">
      <c r="A15" s="3"/>
      <c r="B15" s="37" t="s">
        <v>21</v>
      </c>
      <c r="C15" s="40" t="s">
        <v>45</v>
      </c>
      <c r="D15" s="40" t="s">
        <v>46</v>
      </c>
      <c r="E15" s="38" t="s">
        <v>47</v>
      </c>
      <c r="F15" s="39">
        <v>13.52</v>
      </c>
      <c r="G15" s="39">
        <f>429*0.25+162*0.1</f>
        <v>123.45</v>
      </c>
      <c r="H15" s="39">
        <f>8.07*0.25+2.6*0.1</f>
        <v>2.2774999999999999</v>
      </c>
      <c r="I15" s="39">
        <f>20.36*0.25+15*0.1</f>
        <v>6.59</v>
      </c>
      <c r="J15" s="41">
        <f>47.92*0.25+3.6*0.1</f>
        <v>12.34</v>
      </c>
    </row>
    <row r="16" spans="1:10" ht="30" x14ac:dyDescent="0.25">
      <c r="A16" s="3"/>
      <c r="B16" s="37" t="s">
        <v>17</v>
      </c>
      <c r="C16" s="40" t="s">
        <v>48</v>
      </c>
      <c r="D16" s="40" t="s">
        <v>49</v>
      </c>
      <c r="E16" s="38" t="s">
        <v>29</v>
      </c>
      <c r="F16" s="39">
        <v>35.71</v>
      </c>
      <c r="G16" s="47">
        <f>309*0.8</f>
        <v>247.20000000000002</v>
      </c>
      <c r="H16" s="47">
        <f>10.64*0.8</f>
        <v>8.5120000000000005</v>
      </c>
      <c r="I16" s="47">
        <f>28.19*0.8</f>
        <v>22.552000000000003</v>
      </c>
      <c r="J16" s="48">
        <f>2.89*0.8</f>
        <v>2.3120000000000003</v>
      </c>
    </row>
    <row r="17" spans="1:10" ht="30" x14ac:dyDescent="0.25">
      <c r="A17" s="3"/>
      <c r="B17" s="37" t="s">
        <v>18</v>
      </c>
      <c r="C17" s="40" t="s">
        <v>30</v>
      </c>
      <c r="D17" s="40" t="s">
        <v>31</v>
      </c>
      <c r="E17" s="38">
        <v>150</v>
      </c>
      <c r="F17" s="39">
        <v>14.93</v>
      </c>
      <c r="G17" s="39">
        <f>1398*0.15</f>
        <v>209.7</v>
      </c>
      <c r="H17" s="39">
        <f>24.34*0.15</f>
        <v>3.6509999999999998</v>
      </c>
      <c r="I17" s="39">
        <f>35.83*0.15</f>
        <v>5.3744999999999994</v>
      </c>
      <c r="J17" s="41">
        <f>244.56*0.15</f>
        <v>36.683999999999997</v>
      </c>
    </row>
    <row r="18" spans="1:10" ht="30" x14ac:dyDescent="0.25">
      <c r="A18" s="3"/>
      <c r="B18" s="37" t="s">
        <v>25</v>
      </c>
      <c r="C18" s="40" t="s">
        <v>26</v>
      </c>
      <c r="D18" s="40" t="s">
        <v>27</v>
      </c>
      <c r="E18" s="38" t="s">
        <v>28</v>
      </c>
      <c r="F18" s="39">
        <v>2.2400000000000002</v>
      </c>
      <c r="G18" s="39">
        <v>60</v>
      </c>
      <c r="H18" s="39">
        <v>7.0000000000000007E-2</v>
      </c>
      <c r="I18" s="39">
        <v>0.02</v>
      </c>
      <c r="J18" s="41">
        <v>15</v>
      </c>
    </row>
    <row r="19" spans="1:10" ht="30" x14ac:dyDescent="0.25">
      <c r="A19" s="3"/>
      <c r="B19" s="37" t="s">
        <v>24</v>
      </c>
      <c r="C19" s="40" t="s">
        <v>50</v>
      </c>
      <c r="D19" s="40" t="s">
        <v>51</v>
      </c>
      <c r="E19" s="38">
        <v>50</v>
      </c>
      <c r="F19" s="39">
        <v>4.68</v>
      </c>
      <c r="G19" s="39">
        <f>161.9</f>
        <v>161.9</v>
      </c>
      <c r="H19" s="39">
        <f>3.2</f>
        <v>3.2</v>
      </c>
      <c r="I19" s="39">
        <f>3.2</f>
        <v>3.2</v>
      </c>
      <c r="J19" s="41">
        <f>29.99</f>
        <v>29.99</v>
      </c>
    </row>
    <row r="20" spans="1:10" x14ac:dyDescent="0.25">
      <c r="A20" s="3"/>
      <c r="B20" s="37" t="s">
        <v>19</v>
      </c>
      <c r="C20" s="40" t="s">
        <v>23</v>
      </c>
      <c r="D20" s="40" t="s">
        <v>20</v>
      </c>
      <c r="E20" s="38">
        <v>13.5</v>
      </c>
      <c r="F20" s="39">
        <v>0.52</v>
      </c>
      <c r="G20" s="39">
        <f>229.7*0.135</f>
        <v>31.009499999999999</v>
      </c>
      <c r="H20" s="59">
        <f>6.7*0.135</f>
        <v>0.90450000000000008</v>
      </c>
      <c r="I20" s="59">
        <f>1.1*0.135</f>
        <v>0.14850000000000002</v>
      </c>
      <c r="J20" s="60">
        <f>48.3*0.135</f>
        <v>6.5205000000000002</v>
      </c>
    </row>
    <row r="21" spans="1:10" ht="30.75" thickBot="1" x14ac:dyDescent="0.3">
      <c r="A21" s="3"/>
      <c r="B21" s="42" t="s">
        <v>32</v>
      </c>
      <c r="C21" s="43" t="s">
        <v>33</v>
      </c>
      <c r="D21" s="43" t="s">
        <v>34</v>
      </c>
      <c r="E21" s="44">
        <v>120</v>
      </c>
      <c r="F21" s="45">
        <v>20.23</v>
      </c>
      <c r="G21" s="49">
        <f>43*1.2</f>
        <v>51.6</v>
      </c>
      <c r="H21" s="49">
        <f>0.9*1.2</f>
        <v>1.08</v>
      </c>
      <c r="I21" s="49">
        <f>0.2*1.2</f>
        <v>0.24</v>
      </c>
      <c r="J21" s="61">
        <f>8.1*1.2</f>
        <v>9.7199999999999989</v>
      </c>
    </row>
    <row r="22" spans="1:10" ht="15.75" thickBot="1" x14ac:dyDescent="0.3">
      <c r="A22" s="4"/>
      <c r="B22" s="25"/>
      <c r="C22" s="5"/>
      <c r="D22" s="22"/>
      <c r="E22" s="11"/>
      <c r="F22" s="16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2022-12-01T04:38:23Z</dcterms:modified>
</cp:coreProperties>
</file>