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17" i="1"/>
  <c r="I17" i="1"/>
  <c r="H17" i="1"/>
  <c r="G17" i="1"/>
  <c r="J15" i="1"/>
  <c r="I15" i="1"/>
  <c r="H15" i="1"/>
  <c r="G15" i="1"/>
  <c r="J14" i="1"/>
  <c r="I14" i="1"/>
  <c r="H14" i="1"/>
  <c r="G14" i="1"/>
  <c r="J13" i="1"/>
  <c r="I13" i="1"/>
  <c r="H13" i="1"/>
  <c r="G13" i="1"/>
  <c r="J8" i="1"/>
  <c r="I8" i="1"/>
  <c r="H8" i="1"/>
  <c r="G8" i="1"/>
  <c r="J7" i="1"/>
  <c r="I7" i="1"/>
  <c r="H7" i="1"/>
  <c r="G7" i="1"/>
  <c r="J5" i="1"/>
  <c r="I5" i="1"/>
  <c r="H5" i="1"/>
  <c r="G5" i="1"/>
  <c r="J4" i="1"/>
  <c r="I4" i="1"/>
  <c r="H4" i="1"/>
  <c r="G4" i="1"/>
</calcChain>
</file>

<file path=xl/sharedStrings.xml><?xml version="1.0" encoding="utf-8"?>
<sst xmlns="http://schemas.openxmlformats.org/spreadsheetml/2006/main" count="55" uniqueCount="49">
  <si>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</si>
  <si>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</si>
  <si>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</si>
  <si>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</si>
  <si>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</si>
  <si>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</si>
  <si>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</si>
  <si>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</si>
  <si>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</si>
  <si>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</si>
  <si>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</si>
  <si>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</si>
  <si>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</si>
  <si>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</si>
  <si>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-</t>
  </si>
  <si>
    <t>№ рец.</t>
  </si>
  <si>
    <t>Выход, г</t>
  </si>
  <si>
    <t>Горячее блюдо</t>
  </si>
  <si>
    <t>Гарнир</t>
  </si>
  <si>
    <t>Горячий напиток</t>
  </si>
  <si>
    <t>Хлеб</t>
  </si>
  <si>
    <t>ТТК№5</t>
  </si>
  <si>
    <t>Батон "Домашний"</t>
  </si>
  <si>
    <t>Первое блюдо</t>
  </si>
  <si>
    <t>Мучное изделие</t>
  </si>
  <si>
    <t>№173-2015г.</t>
  </si>
  <si>
    <t>Каша вязкая молочная из пшённой крупы с маслом</t>
  </si>
  <si>
    <t>200/10</t>
  </si>
  <si>
    <t>№223-2015г.</t>
  </si>
  <si>
    <t>Запеканка из творога с молоком сгущённым</t>
  </si>
  <si>
    <t>80/10</t>
  </si>
  <si>
    <t>№379-2015г.</t>
  </si>
  <si>
    <t>Кофейный напиток с молоком</t>
  </si>
  <si>
    <t>Фрукт</t>
  </si>
  <si>
    <t>№338-2015г.</t>
  </si>
  <si>
    <t>Яблоко свежее (порциями)</t>
  </si>
  <si>
    <t>№97-2015г.</t>
  </si>
  <si>
    <t>Суп картофельный с рыбными консервами с зеленью</t>
  </si>
  <si>
    <t>№260-2015г.</t>
  </si>
  <si>
    <t>Гуляш из говядины</t>
  </si>
  <si>
    <t>30/30</t>
  </si>
  <si>
    <t>№302-2015г.</t>
  </si>
  <si>
    <t>Каша рассыпчатая гречневая</t>
  </si>
  <si>
    <t>№685-2004г.</t>
  </si>
  <si>
    <t>Чай с сахаром</t>
  </si>
  <si>
    <t>200/15</t>
  </si>
  <si>
    <t>250/15/2</t>
  </si>
  <si>
    <t>№425-2015г.</t>
  </si>
  <si>
    <t>Булочка дорожная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</si>
</sst>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3" fillId="0" borderId="5" xfId="0" applyFont="1" applyBorder="1" applyAlignment="1">
      <alignment horizontal="right" vertical="center" wrapText="1"/>
    </xf>
    <xf numFmtId="2" fontId="3" fillId="0" borderId="5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4" fillId="0" borderId="8" xfId="0" applyNumberFormat="1" applyFont="1" applyBorder="1" applyAlignment="1">
      <alignment horizontal="right" vertical="center" wrapText="1"/>
    </xf>
    <xf numFmtId="2" fontId="3" fillId="0" borderId="8" xfId="0" applyNumberFormat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center" wrapText="1"/>
    </xf>
    <xf numFmtId="2" fontId="4" fillId="0" borderId="8" xfId="0" applyNumberFormat="1" applyFont="1" applyBorder="1" applyAlignment="1">
      <alignment horizontal="right" vertical="center" wrapText="1"/>
    </xf>
    <xf numFmtId="2" fontId="3" fillId="0" borderId="6" xfId="0" applyNumberFormat="1" applyFont="1" applyBorder="1" applyAlignment="1">
      <alignment horizontal="right" vertical="center" wrapText="1"/>
    </xf>
    <xf numFmtId="0" fontId="3" fillId="0" borderId="2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2" fontId="3" fillId="0" borderId="10" xfId="0" applyNumberFormat="1" applyFont="1" applyBorder="1" applyAlignment="1">
      <alignment horizontal="right" vertical="center" wrapText="1"/>
    </xf>
    <xf numFmtId="2" fontId="3" fillId="0" borderId="10" xfId="0" applyNumberFormat="1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22" xfId="0" applyFont="1" applyBorder="1" applyAlignment="1">
      <alignment horizontal="right" vertical="center" wrapText="1"/>
    </xf>
    <xf numFmtId="2" fontId="3" fillId="0" borderId="22" xfId="0" applyNumberFormat="1" applyFont="1" applyBorder="1" applyAlignment="1">
      <alignment horizontal="right" vertical="center" wrapText="1"/>
    </xf>
    <xf numFmtId="2" fontId="3" fillId="0" borderId="22" xfId="0" applyNumberFormat="1" applyFont="1" applyBorder="1" applyAlignment="1">
      <alignment vertical="center" wrapText="1"/>
    </xf>
    <xf numFmtId="2" fontId="3" fillId="0" borderId="23" xfId="0" applyNumberFormat="1" applyFont="1" applyBorder="1" applyAlignment="1">
      <alignment vertical="center" wrapText="1"/>
    </xf>
    <xf numFmtId="0" fontId="0" fillId="0" borderId="1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vertical="center" wrapText="1"/>
    </xf>
    <xf numFmtId="2" fontId="3" fillId="0" borderId="8" xfId="0" applyNumberFormat="1" applyFont="1" applyBorder="1" applyAlignment="1">
      <alignment vertical="center" wrapText="1"/>
    </xf>
    <xf numFmtId="0" fontId="3" fillId="0" borderId="10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2" fontId="3" fillId="0" borderId="11" xfId="0" applyNumberFormat="1" applyFont="1" applyBorder="1" applyAlignment="1">
      <alignment horizontal="right" vertical="center" wrapText="1"/>
    </xf>
    <xf numFmtId="0" fontId="3" fillId="0" borderId="24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6" xfId="0" applyFont="1" applyBorder="1" applyAlignment="1">
      <alignment horizontal="right" vertical="center" wrapText="1"/>
    </xf>
    <xf numFmtId="2" fontId="3" fillId="0" borderId="16" xfId="0" applyNumberFormat="1" applyFont="1" applyBorder="1" applyAlignment="1">
      <alignment horizontal="right" vertical="center" wrapText="1"/>
    </xf>
    <xf numFmtId="2" fontId="3" fillId="0" borderId="16" xfId="0" applyNumberFormat="1" applyFont="1" applyBorder="1" applyAlignment="1">
      <alignment vertical="center" wrapText="1"/>
    </xf>
    <xf numFmtId="2" fontId="3" fillId="0" borderId="17" xfId="0" applyNumberFormat="1" applyFont="1" applyBorder="1" applyAlignment="1">
      <alignment vertical="center" wrapText="1"/>
    </xf>
    <xf numFmtId="0" fontId="0" fillId="0" borderId="18" xfId="0" applyBorder="1"/>
    <xf numFmtId="0" fontId="0" fillId="0" borderId="5" xfId="0" applyBorder="1"/>
    <xf numFmtId="0" fontId="0" fillId="0" borderId="6" xfId="0" applyBorder="1"/>
    <xf numFmtId="0" fontId="0" fillId="0" borderId="19" xfId="0" applyBorder="1"/>
    <xf numFmtId="0" fontId="0" fillId="0" borderId="8" xfId="0" applyBorder="1"/>
    <xf numFmtId="0" fontId="0" fillId="2" borderId="20" xfId="0" applyFill="1" applyBorder="1" applyProtection="1">
      <protection locked="0"/>
    </xf>
  </cellXfs>
  <cellStyles count="9">
    <cellStyle name="Обычный" xfId="0" builtinId="0"/>
    <cellStyle name="Обычный 2" xfId="2"/>
    <cellStyle name="Обычный 2 2" xfId="1"/>
    <cellStyle name="Обычный 2 3" xfId="3"/>
    <cellStyle name="Обычный 2 4" xfId="4"/>
    <cellStyle name="Обычный 2 4 2" xfId="5"/>
    <cellStyle name="Обычный 2 5" xfId="6"/>
    <cellStyle name="Обычный 2 6" xfId="7"/>
    <cellStyle name="Обычный 2 7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9" sqref="B19: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14</v>
      </c>
      <c r="C1" s="50"/>
      <c r="D1" s="51"/>
      <c r="E1" t="s">
        <v>13</v>
      </c>
      <c r="F1" s="14"/>
      <c r="I1" t="s">
        <v>1</v>
      </c>
      <c r="J1" s="13">
        <v>44901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" x14ac:dyDescent="0.25">
      <c r="A4" s="2" t="s">
        <v>10</v>
      </c>
      <c r="B4" s="40" t="s">
        <v>17</v>
      </c>
      <c r="C4" s="41" t="s">
        <v>25</v>
      </c>
      <c r="D4" s="41" t="s">
        <v>26</v>
      </c>
      <c r="E4" s="24" t="s">
        <v>27</v>
      </c>
      <c r="F4" s="25">
        <v>27.35</v>
      </c>
      <c r="G4" s="25">
        <f>289-66*0</f>
        <v>289</v>
      </c>
      <c r="H4" s="25">
        <f>8.2-0.08*0</f>
        <v>8.1999999999999993</v>
      </c>
      <c r="I4" s="25">
        <f>10.6-7.25*0</f>
        <v>10.6</v>
      </c>
      <c r="J4" s="35">
        <f>40.1-0.13*0</f>
        <v>40.1</v>
      </c>
    </row>
    <row r="5" spans="1:10" ht="30" x14ac:dyDescent="0.25">
      <c r="A5" s="3"/>
      <c r="B5" s="26" t="s">
        <v>17</v>
      </c>
      <c r="C5" s="52" t="s">
        <v>28</v>
      </c>
      <c r="D5" s="53" t="s">
        <v>29</v>
      </c>
      <c r="E5" s="28" t="s">
        <v>30</v>
      </c>
      <c r="F5" s="29">
        <v>48.32</v>
      </c>
      <c r="G5" s="30">
        <f>282*0.8+260*0.1</f>
        <v>251.60000000000002</v>
      </c>
      <c r="H5" s="30">
        <f>15.12*0.8+7.5*0.1</f>
        <v>12.846</v>
      </c>
      <c r="I5" s="30">
        <f>14.1*0.8+0.2*0.1</f>
        <v>11.3</v>
      </c>
      <c r="J5" s="31">
        <f>22.5*0.8+56.8*0.1</f>
        <v>23.68</v>
      </c>
    </row>
    <row r="6" spans="1:10" ht="30" x14ac:dyDescent="0.25">
      <c r="A6" s="3"/>
      <c r="B6" s="26" t="s">
        <v>19</v>
      </c>
      <c r="C6" s="27" t="s">
        <v>31</v>
      </c>
      <c r="D6" s="27" t="s">
        <v>32</v>
      </c>
      <c r="E6" s="28">
        <v>200</v>
      </c>
      <c r="F6" s="29">
        <v>9.27</v>
      </c>
      <c r="G6" s="29">
        <v>100.6</v>
      </c>
      <c r="H6" s="29">
        <v>3.17</v>
      </c>
      <c r="I6" s="29">
        <v>2.68</v>
      </c>
      <c r="J6" s="32">
        <v>15.95</v>
      </c>
    </row>
    <row r="7" spans="1:10" x14ac:dyDescent="0.25">
      <c r="A7" s="3"/>
      <c r="B7" s="26" t="s">
        <v>20</v>
      </c>
      <c r="C7" s="27" t="s">
        <v>21</v>
      </c>
      <c r="D7" s="27" t="s">
        <v>22</v>
      </c>
      <c r="E7" s="28">
        <v>17.5</v>
      </c>
      <c r="F7" s="29">
        <v>0.67</v>
      </c>
      <c r="G7" s="29">
        <f>229.7*0.175</f>
        <v>40.197499999999998</v>
      </c>
      <c r="H7" s="54">
        <f>6.7*0.175</f>
        <v>1.1724999999999999</v>
      </c>
      <c r="I7" s="54">
        <f>1.1*0.175</f>
        <v>0.1925</v>
      </c>
      <c r="J7" s="55">
        <f>48.3*0.175</f>
        <v>8.4524999999999988</v>
      </c>
    </row>
    <row r="8" spans="1:10" ht="30.75" thickBot="1" x14ac:dyDescent="0.3">
      <c r="A8" s="3"/>
      <c r="B8" s="36" t="s">
        <v>33</v>
      </c>
      <c r="C8" s="37" t="s">
        <v>34</v>
      </c>
      <c r="D8" s="37" t="s">
        <v>35</v>
      </c>
      <c r="E8" s="56">
        <v>100</v>
      </c>
      <c r="F8" s="39">
        <v>11.54</v>
      </c>
      <c r="G8" s="57">
        <f>47*1</f>
        <v>47</v>
      </c>
      <c r="H8" s="38">
        <f>0.4*1</f>
        <v>0.4</v>
      </c>
      <c r="I8" s="38">
        <f>0.4*1</f>
        <v>0.4</v>
      </c>
      <c r="J8" s="58">
        <f>9.8*1</f>
        <v>9.8000000000000007</v>
      </c>
    </row>
    <row r="9" spans="1:10" ht="15.75" thickBot="1" x14ac:dyDescent="0.3">
      <c r="A9" s="3"/>
      <c r="B9" s="48"/>
      <c r="C9" s="48"/>
      <c r="D9" s="48"/>
      <c r="E9" s="48"/>
      <c r="F9" s="48"/>
      <c r="G9" s="48"/>
      <c r="H9" s="48"/>
      <c r="I9" s="48"/>
      <c r="J9" s="48"/>
    </row>
    <row r="10" spans="1:10" ht="15.75" thickBot="1" x14ac:dyDescent="0.3">
      <c r="A10" s="2" t="s">
        <v>11</v>
      </c>
      <c r="B10" s="42"/>
      <c r="C10" s="43"/>
      <c r="D10" s="43"/>
      <c r="E10" s="44"/>
      <c r="F10" s="45"/>
      <c r="G10" s="45"/>
      <c r="H10" s="46"/>
      <c r="I10" s="46"/>
      <c r="J10" s="47"/>
    </row>
    <row r="11" spans="1:10" x14ac:dyDescent="0.25">
      <c r="A11" s="3"/>
      <c r="B11" s="1"/>
      <c r="C11" s="1"/>
      <c r="D11" s="21"/>
      <c r="E11" s="9"/>
      <c r="F11" s="15"/>
      <c r="G11" s="9"/>
      <c r="H11" s="9"/>
      <c r="I11" s="9"/>
      <c r="J11" s="10"/>
    </row>
    <row r="12" spans="1:10" ht="15.75" thickBot="1" x14ac:dyDescent="0.3">
      <c r="A12" s="4"/>
      <c r="B12" s="17"/>
      <c r="C12" s="17"/>
      <c r="D12" s="23"/>
      <c r="E12" s="18"/>
      <c r="F12" s="19"/>
      <c r="G12" s="18"/>
      <c r="H12" s="18"/>
      <c r="I12" s="18"/>
      <c r="J12" s="20"/>
    </row>
    <row r="13" spans="1:10" ht="30" x14ac:dyDescent="0.25">
      <c r="A13" s="3" t="s">
        <v>12</v>
      </c>
      <c r="B13" s="40" t="s">
        <v>23</v>
      </c>
      <c r="C13" s="41" t="s">
        <v>36</v>
      </c>
      <c r="D13" s="41" t="s">
        <v>37</v>
      </c>
      <c r="E13" s="24" t="s">
        <v>46</v>
      </c>
      <c r="F13" s="25">
        <v>33.770000000000003</v>
      </c>
      <c r="G13" s="25">
        <f>456*0.25+200*0.15</f>
        <v>144</v>
      </c>
      <c r="H13" s="25">
        <f>9.37*0.25+17.7*0.15</f>
        <v>4.9974999999999996</v>
      </c>
      <c r="I13" s="25">
        <f>11.31*0.25+14.4*0.15</f>
        <v>4.9875000000000007</v>
      </c>
      <c r="J13" s="35">
        <f>67.48*0.25+0</f>
        <v>16.87</v>
      </c>
    </row>
    <row r="14" spans="1:10" ht="30" x14ac:dyDescent="0.25">
      <c r="A14" s="3"/>
      <c r="B14" s="26" t="s">
        <v>17</v>
      </c>
      <c r="C14" s="27" t="s">
        <v>38</v>
      </c>
      <c r="D14" s="27" t="s">
        <v>39</v>
      </c>
      <c r="E14" s="28" t="s">
        <v>40</v>
      </c>
      <c r="F14" s="29">
        <v>43.92</v>
      </c>
      <c r="G14" s="33">
        <f>221*0.6</f>
        <v>132.6</v>
      </c>
      <c r="H14" s="33">
        <f>14.55*0.6</f>
        <v>8.73</v>
      </c>
      <c r="I14" s="33">
        <f>16.79*0.6</f>
        <v>10.074</v>
      </c>
      <c r="J14" s="34">
        <f>2.89*0.6</f>
        <v>1.734</v>
      </c>
    </row>
    <row r="15" spans="1:10" ht="30" x14ac:dyDescent="0.25">
      <c r="A15" s="3"/>
      <c r="B15" s="26" t="s">
        <v>18</v>
      </c>
      <c r="C15" s="27" t="s">
        <v>41</v>
      </c>
      <c r="D15" s="27" t="s">
        <v>42</v>
      </c>
      <c r="E15" s="28">
        <v>120</v>
      </c>
      <c r="F15" s="29">
        <v>11.84</v>
      </c>
      <c r="G15" s="30">
        <f>162.5*1.2</f>
        <v>195</v>
      </c>
      <c r="H15" s="30">
        <f>5.73*1.2</f>
        <v>6.8760000000000003</v>
      </c>
      <c r="I15" s="30">
        <f>4.06*1.2</f>
        <v>4.871999999999999</v>
      </c>
      <c r="J15" s="31">
        <f>25.76*1.2</f>
        <v>30.911999999999999</v>
      </c>
    </row>
    <row r="16" spans="1:10" ht="30" x14ac:dyDescent="0.25">
      <c r="A16" s="3"/>
      <c r="B16" s="26" t="s">
        <v>19</v>
      </c>
      <c r="C16" s="27" t="s">
        <v>43</v>
      </c>
      <c r="D16" s="27" t="s">
        <v>44</v>
      </c>
      <c r="E16" s="28" t="s">
        <v>45</v>
      </c>
      <c r="F16" s="29">
        <v>2.21</v>
      </c>
      <c r="G16" s="29">
        <v>60</v>
      </c>
      <c r="H16" s="29">
        <v>7.0000000000000007E-2</v>
      </c>
      <c r="I16" s="29">
        <v>0.02</v>
      </c>
      <c r="J16" s="32">
        <v>15</v>
      </c>
    </row>
    <row r="17" spans="1:10" ht="30" x14ac:dyDescent="0.25">
      <c r="A17" s="3"/>
      <c r="B17" s="26" t="s">
        <v>24</v>
      </c>
      <c r="C17" s="27" t="s">
        <v>47</v>
      </c>
      <c r="D17" s="27" t="s">
        <v>48</v>
      </c>
      <c r="E17" s="28">
        <v>50</v>
      </c>
      <c r="F17" s="29">
        <v>3.57</v>
      </c>
      <c r="G17" s="29">
        <f>160.5/5*5</f>
        <v>160.5</v>
      </c>
      <c r="H17" s="29">
        <f>3.39/5*5</f>
        <v>3.39</v>
      </c>
      <c r="I17" s="29">
        <f>6.98/5*5</f>
        <v>6.98</v>
      </c>
      <c r="J17" s="32">
        <f>21.07/5*5</f>
        <v>21.07</v>
      </c>
    </row>
    <row r="18" spans="1:10" ht="15.75" thickBot="1" x14ac:dyDescent="0.3">
      <c r="A18" s="3"/>
      <c r="B18" s="59" t="s">
        <v>20</v>
      </c>
      <c r="C18" s="60" t="s">
        <v>21</v>
      </c>
      <c r="D18" s="60" t="s">
        <v>22</v>
      </c>
      <c r="E18" s="61">
        <v>48</v>
      </c>
      <c r="F18" s="62">
        <v>1.84</v>
      </c>
      <c r="G18" s="62">
        <f>229.7*0.48</f>
        <v>110.25599999999999</v>
      </c>
      <c r="H18" s="63">
        <f>6.7*0.48</f>
        <v>3.2159999999999997</v>
      </c>
      <c r="I18" s="63">
        <f>1.1*0.48</f>
        <v>0.52800000000000002</v>
      </c>
      <c r="J18" s="64">
        <f>48.3*0.48</f>
        <v>23.183999999999997</v>
      </c>
    </row>
    <row r="19" spans="1:10" x14ac:dyDescent="0.25">
      <c r="A19" s="3"/>
      <c r="B19" s="65"/>
      <c r="C19" s="66"/>
      <c r="D19" s="66"/>
      <c r="E19" s="66"/>
      <c r="F19" s="66"/>
      <c r="G19" s="66"/>
      <c r="H19" s="66"/>
      <c r="I19" s="66"/>
      <c r="J19" s="67"/>
    </row>
    <row r="20" spans="1:10" x14ac:dyDescent="0.25">
      <c r="A20" s="3"/>
      <c r="B20" s="68"/>
      <c r="C20" s="48"/>
      <c r="D20" s="48"/>
      <c r="E20" s="48"/>
      <c r="F20" s="48"/>
      <c r="G20" s="48"/>
      <c r="H20" s="48"/>
      <c r="I20" s="48"/>
      <c r="J20" s="69"/>
    </row>
    <row r="21" spans="1:10" ht="15.75" thickBot="1" x14ac:dyDescent="0.3">
      <c r="A21" s="4"/>
      <c r="B21" s="70"/>
      <c r="C21" s="5"/>
      <c r="D21" s="22"/>
      <c r="E21" s="11"/>
      <c r="F21" s="16"/>
      <c r="G21" s="11"/>
      <c r="H21" s="11"/>
      <c r="I21" s="11"/>
      <c r="J21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2022-12-05T11:44:40Z</dcterms:modified>
</cp:coreProperties>
</file>