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16" i="1"/>
  <c r="I16" i="1"/>
  <c r="H16" i="1"/>
  <c r="G16" i="1"/>
  <c r="J15" i="1"/>
  <c r="I15" i="1"/>
  <c r="H15" i="1"/>
  <c r="G15" i="1"/>
  <c r="J14" i="1"/>
  <c r="I14" i="1"/>
  <c r="H14" i="1"/>
  <c r="G14" i="1"/>
  <c r="J13" i="1"/>
  <c r="I13" i="1"/>
  <c r="H13" i="1"/>
  <c r="G13" i="1"/>
  <c r="J9" i="1"/>
  <c r="I9" i="1"/>
  <c r="H9" i="1"/>
  <c r="G9" i="1"/>
  <c r="J8" i="1"/>
  <c r="I8" i="1"/>
  <c r="H8" i="1"/>
  <c r="G8" i="1"/>
  <c r="J6" i="1"/>
  <c r="I6" i="1"/>
  <c r="H6" i="1"/>
  <c r="G6" i="1"/>
  <c r="J5" i="1"/>
  <c r="I5" i="1"/>
  <c r="H5" i="1"/>
  <c r="G5" i="1"/>
  <c r="J4" i="1"/>
  <c r="I4" i="1"/>
  <c r="H4" i="1"/>
  <c r="G4" i="1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<sst xmlns="http://schemas.openxmlformats.org/spreadsheetml/2006/main" count="57" uniqueCount="51">
  <si>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</si>
  <si>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</si>
  <si>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</si>
  <si>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</si>
  <si>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</si>
  <si>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</si>
  <si>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</si>
  <si>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</si>
  <si>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</si>
  <si>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</si>
  <si>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</si>
  <si>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</si>
  <si>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</si>
  <si>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</si>
  <si>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-</t>
  </si>
  <si>
    <t>№ рец.</t>
  </si>
  <si>
    <t>Выход, г</t>
  </si>
  <si>
    <t>Закуска</t>
  </si>
  <si>
    <t>Горячее блюдо</t>
  </si>
  <si>
    <t>Гарнир</t>
  </si>
  <si>
    <t>Хлеб</t>
  </si>
  <si>
    <t>ТТК№5</t>
  </si>
  <si>
    <t>Батон "Домашний"</t>
  </si>
  <si>
    <t>Первое блюдо</t>
  </si>
  <si>
    <t>250/10/2</t>
  </si>
  <si>
    <t>№312-2015г.</t>
  </si>
  <si>
    <t>Пюре картофельное</t>
  </si>
  <si>
    <t>Напиток</t>
  </si>
  <si>
    <t>№96-2015г.</t>
  </si>
  <si>
    <t>Рассольник ленинградский со сметаной и зеленью</t>
  </si>
  <si>
    <t>ТТК №26</t>
  </si>
  <si>
    <t>Котлета "Нежная" из цыплят и свинины</t>
  </si>
  <si>
    <t>№309-2015г.</t>
  </si>
  <si>
    <t>Макароны отварные</t>
  </si>
  <si>
    <t>Напиток (сладкое блюдо)</t>
  </si>
  <si>
    <t>№342-2015г.</t>
  </si>
  <si>
    <t>Компот из свежих яблок</t>
  </si>
  <si>
    <t>Кондитерское изделие</t>
  </si>
  <si>
    <t>ПР</t>
  </si>
  <si>
    <t>№71-2015г.</t>
  </si>
  <si>
    <t>Овощи натуральные свежие (помидоры)</t>
  </si>
  <si>
    <t>ТТК №15</t>
  </si>
  <si>
    <t>Филе горбуши запечёное</t>
  </si>
  <si>
    <t>Печенье "Ванильное"</t>
  </si>
  <si>
    <t>№306-2015г.</t>
  </si>
  <si>
    <t xml:space="preserve">Бобовые отварные (кукуруза сахарная консервированная) </t>
  </si>
  <si>
    <t>№388-2015г.</t>
  </si>
  <si>
    <t>Напиток из плодов шиповника</t>
  </si>
  <si>
    <t>Фрукт</t>
  </si>
  <si>
    <t>№338-2015г.</t>
  </si>
  <si>
    <t>Яблоко свежее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</si>
</sst>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2" fontId="3" fillId="0" borderId="8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2" fontId="3" fillId="0" borderId="6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 wrapText="1"/>
    </xf>
    <xf numFmtId="2" fontId="3" fillId="0" borderId="1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3" fillId="0" borderId="1" xfId="2" applyFont="1" applyBorder="1" applyAlignment="1">
      <alignment horizontal="left" vertical="center" wrapText="1"/>
    </xf>
    <xf numFmtId="0" fontId="6" fillId="0" borderId="1" xfId="2" applyFont="1" applyBorder="1" applyAlignment="1">
      <alignment vertical="center" wrapText="1"/>
    </xf>
    <xf numFmtId="2" fontId="4" fillId="0" borderId="1" xfId="2" applyNumberFormat="1" applyFont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8" xfId="0" applyNumberFormat="1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vertical="center" wrapText="1"/>
    </xf>
    <xf numFmtId="2" fontId="7" fillId="0" borderId="5" xfId="0" applyNumberFormat="1" applyFont="1" applyBorder="1" applyAlignment="1">
      <alignment vertical="center" wrapText="1"/>
    </xf>
    <xf numFmtId="2" fontId="7" fillId="0" borderId="6" xfId="0" applyNumberFormat="1" applyFont="1" applyBorder="1" applyAlignment="1">
      <alignment vertical="center" wrapText="1"/>
    </xf>
    <xf numFmtId="0" fontId="8" fillId="2" borderId="19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1" fontId="8" fillId="2" borderId="8" xfId="0" applyNumberFormat="1" applyFont="1" applyFill="1" applyBorder="1" applyProtection="1">
      <protection locked="0"/>
    </xf>
    <xf numFmtId="0" fontId="8" fillId="2" borderId="20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wrapText="1"/>
      <protection locked="0"/>
    </xf>
    <xf numFmtId="1" fontId="8" fillId="2" borderId="10" xfId="0" applyNumberFormat="1" applyFont="1" applyFill="1" applyBorder="1" applyProtection="1">
      <protection locked="0"/>
    </xf>
    <xf numFmtId="2" fontId="8" fillId="2" borderId="10" xfId="0" applyNumberFormat="1" applyFont="1" applyFill="1" applyBorder="1" applyProtection="1">
      <protection locked="0"/>
    </xf>
    <xf numFmtId="1" fontId="8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8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3" fillId="0" borderId="11" xfId="0" applyNumberFormat="1" applyFont="1" applyBorder="1" applyAlignment="1">
      <alignment horizontal="right" vertical="center" wrapText="1"/>
    </xf>
  </cellXfs>
  <cellStyles count="9">
    <cellStyle name="Обычный" xfId="0" builtinId="0"/>
    <cellStyle name="Обычный 2" xfId="2"/>
    <cellStyle name="Обычный 2 2" xfId="1"/>
    <cellStyle name="Обычный 2 3" xfId="3"/>
    <cellStyle name="Обычный 2 4" xfId="4"/>
    <cellStyle name="Обычный 2 4 2" xfId="5"/>
    <cellStyle name="Обычный 2 5" xfId="6"/>
    <cellStyle name="Обычный 2 6" xfId="7"/>
    <cellStyle name="Обычный 2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10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14</v>
      </c>
      <c r="C1" s="67"/>
      <c r="D1" s="68"/>
      <c r="E1" t="s">
        <v>13</v>
      </c>
      <c r="F1" s="11"/>
      <c r="I1" t="s">
        <v>1</v>
      </c>
      <c r="J1" s="10">
        <v>44923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1" t="s">
        <v>10</v>
      </c>
      <c r="B4" s="29" t="s">
        <v>17</v>
      </c>
      <c r="C4" s="30" t="s">
        <v>39</v>
      </c>
      <c r="D4" s="30" t="s">
        <v>40</v>
      </c>
      <c r="E4" s="19">
        <v>19</v>
      </c>
      <c r="F4" s="20">
        <v>3.03</v>
      </c>
      <c r="G4" s="20">
        <f>11/50*19</f>
        <v>4.18</v>
      </c>
      <c r="H4" s="20">
        <f>0.55/50*19</f>
        <v>0.20900000000000002</v>
      </c>
      <c r="I4" s="20">
        <f>0.1/50*19</f>
        <v>3.7999999999999999E-2</v>
      </c>
      <c r="J4" s="31">
        <f>1.9/50*19</f>
        <v>0.72199999999999998</v>
      </c>
    </row>
    <row r="5" spans="1:10" ht="30" x14ac:dyDescent="0.25">
      <c r="A5" s="2"/>
      <c r="B5" s="21" t="s">
        <v>18</v>
      </c>
      <c r="C5" s="45" t="s">
        <v>41</v>
      </c>
      <c r="D5" s="45" t="s">
        <v>42</v>
      </c>
      <c r="E5" s="23">
        <v>75</v>
      </c>
      <c r="F5" s="24">
        <v>68.17</v>
      </c>
      <c r="G5" s="38">
        <f>198.5*0.75</f>
        <v>148.875</v>
      </c>
      <c r="H5" s="38">
        <f>23.5*0.75</f>
        <v>17.625</v>
      </c>
      <c r="I5" s="38">
        <f>9.9*0.75</f>
        <v>7.4250000000000007</v>
      </c>
      <c r="J5" s="39">
        <f>3.8*0.75</f>
        <v>2.8499999999999996</v>
      </c>
    </row>
    <row r="6" spans="1:10" ht="30" x14ac:dyDescent="0.25">
      <c r="A6" s="2"/>
      <c r="B6" s="21" t="s">
        <v>19</v>
      </c>
      <c r="C6" s="40" t="s">
        <v>25</v>
      </c>
      <c r="D6" s="41" t="s">
        <v>26</v>
      </c>
      <c r="E6" s="23">
        <v>140</v>
      </c>
      <c r="F6" s="24">
        <v>14.56</v>
      </c>
      <c r="G6" s="42">
        <f>915*0.14</f>
        <v>128.10000000000002</v>
      </c>
      <c r="H6" s="42">
        <f>20.43*0.14</f>
        <v>2.8602000000000003</v>
      </c>
      <c r="I6" s="42">
        <f>32.01*0.14</f>
        <v>4.4813999999999998</v>
      </c>
      <c r="J6" s="43">
        <f>136.26*0.14</f>
        <v>19.0764</v>
      </c>
    </row>
    <row r="7" spans="1:10" ht="45" x14ac:dyDescent="0.25">
      <c r="A7" s="2"/>
      <c r="B7" s="21" t="s">
        <v>34</v>
      </c>
      <c r="C7" s="22" t="s">
        <v>35</v>
      </c>
      <c r="D7" s="44" t="s">
        <v>36</v>
      </c>
      <c r="E7" s="23">
        <v>200</v>
      </c>
      <c r="F7" s="24">
        <v>6.85</v>
      </c>
      <c r="G7" s="28">
        <v>114.6</v>
      </c>
      <c r="H7" s="42">
        <v>0.16</v>
      </c>
      <c r="I7" s="42">
        <v>0.12</v>
      </c>
      <c r="J7" s="43">
        <v>28.08</v>
      </c>
    </row>
    <row r="8" spans="1:10" ht="30" x14ac:dyDescent="0.25">
      <c r="A8" s="2"/>
      <c r="B8" s="21" t="s">
        <v>37</v>
      </c>
      <c r="C8" s="22" t="s">
        <v>38</v>
      </c>
      <c r="D8" s="22" t="s">
        <v>43</v>
      </c>
      <c r="E8" s="23">
        <v>16</v>
      </c>
      <c r="F8" s="24">
        <v>3.55</v>
      </c>
      <c r="G8" s="24">
        <f>430*0.16</f>
        <v>68.8</v>
      </c>
      <c r="H8" s="24">
        <f>7.1*0.16</f>
        <v>1.1359999999999999</v>
      </c>
      <c r="I8" s="24">
        <f>15.1*0.16</f>
        <v>2.4159999999999999</v>
      </c>
      <c r="J8" s="27">
        <f>67.7*0.16</f>
        <v>10.832000000000001</v>
      </c>
    </row>
    <row r="9" spans="1:10" ht="15.75" thickBot="1" x14ac:dyDescent="0.3">
      <c r="A9" s="2"/>
      <c r="B9" s="32" t="s">
        <v>20</v>
      </c>
      <c r="C9" s="33" t="s">
        <v>21</v>
      </c>
      <c r="D9" s="33" t="s">
        <v>22</v>
      </c>
      <c r="E9" s="34">
        <v>25.5</v>
      </c>
      <c r="F9" s="35">
        <v>0.99</v>
      </c>
      <c r="G9" s="35">
        <f>229.7*0.255</f>
        <v>58.573499999999996</v>
      </c>
      <c r="H9" s="36">
        <f>6.7*0.255</f>
        <v>1.7085000000000001</v>
      </c>
      <c r="I9" s="36">
        <f>1.1*0.255</f>
        <v>0.28050000000000003</v>
      </c>
      <c r="J9" s="37">
        <f>48.3*0.255</f>
        <v>12.3165</v>
      </c>
    </row>
    <row r="10" spans="1:10" x14ac:dyDescent="0.25">
      <c r="A10" s="1" t="s">
        <v>11</v>
      </c>
      <c r="B10" s="48"/>
      <c r="C10" s="49"/>
      <c r="D10" s="49"/>
      <c r="E10" s="50"/>
      <c r="F10" s="51"/>
      <c r="G10" s="51"/>
      <c r="H10" s="52"/>
      <c r="I10" s="52"/>
      <c r="J10" s="53"/>
    </row>
    <row r="11" spans="1:10" x14ac:dyDescent="0.25">
      <c r="A11" s="2"/>
      <c r="B11" s="54"/>
      <c r="C11" s="55"/>
      <c r="D11" s="56"/>
      <c r="E11" s="57"/>
      <c r="F11" s="58"/>
      <c r="G11" s="57"/>
      <c r="H11" s="57"/>
      <c r="I11" s="57"/>
      <c r="J11" s="59"/>
    </row>
    <row r="12" spans="1:10" ht="15.75" thickBot="1" x14ac:dyDescent="0.3">
      <c r="A12" s="3"/>
      <c r="B12" s="60"/>
      <c r="C12" s="61"/>
      <c r="D12" s="62"/>
      <c r="E12" s="63"/>
      <c r="F12" s="64"/>
      <c r="G12" s="63"/>
      <c r="H12" s="63"/>
      <c r="I12" s="63"/>
      <c r="J12" s="65"/>
    </row>
    <row r="13" spans="1:10" ht="30" x14ac:dyDescent="0.25">
      <c r="A13" s="2" t="s">
        <v>12</v>
      </c>
      <c r="B13" s="69" t="s">
        <v>17</v>
      </c>
      <c r="C13" s="30" t="s">
        <v>44</v>
      </c>
      <c r="D13" s="30" t="s">
        <v>45</v>
      </c>
      <c r="E13" s="19">
        <v>10</v>
      </c>
      <c r="F13" s="20">
        <v>5.31</v>
      </c>
      <c r="G13" s="20">
        <f>736*0.01</f>
        <v>7.36</v>
      </c>
      <c r="H13" s="20">
        <f>20.55*0.01</f>
        <v>0.20550000000000002</v>
      </c>
      <c r="I13" s="20">
        <f>29.1*0.01</f>
        <v>0.29100000000000004</v>
      </c>
      <c r="J13" s="31">
        <f>97.89*0.01</f>
        <v>0.97889999999999999</v>
      </c>
    </row>
    <row r="14" spans="1:10" ht="30" x14ac:dyDescent="0.25">
      <c r="A14" s="2"/>
      <c r="B14" s="21" t="s">
        <v>23</v>
      </c>
      <c r="C14" s="22" t="s">
        <v>28</v>
      </c>
      <c r="D14" s="22" t="s">
        <v>29</v>
      </c>
      <c r="E14" s="23" t="s">
        <v>24</v>
      </c>
      <c r="F14" s="24">
        <v>14.74</v>
      </c>
      <c r="G14" s="24">
        <f>429*0.25+162*0.1</f>
        <v>123.45</v>
      </c>
      <c r="H14" s="24">
        <f>8.07*0.25+2.6*0.1</f>
        <v>2.2774999999999999</v>
      </c>
      <c r="I14" s="24">
        <f>20.36*0.25+15*0.1</f>
        <v>6.59</v>
      </c>
      <c r="J14" s="27">
        <f>47.92*0.25+3.6*0.1</f>
        <v>12.34</v>
      </c>
    </row>
    <row r="15" spans="1:10" ht="30" x14ac:dyDescent="0.25">
      <c r="A15" s="2"/>
      <c r="B15" s="21" t="s">
        <v>18</v>
      </c>
      <c r="C15" s="45" t="s">
        <v>30</v>
      </c>
      <c r="D15" s="45" t="s">
        <v>31</v>
      </c>
      <c r="E15" s="23">
        <v>75</v>
      </c>
      <c r="F15" s="24">
        <v>36.03</v>
      </c>
      <c r="G15" s="38">
        <f>155.6/50*75</f>
        <v>233.4</v>
      </c>
      <c r="H15" s="38">
        <f>7/50*75</f>
        <v>10.500000000000002</v>
      </c>
      <c r="I15" s="38">
        <f>11.1/50*75</f>
        <v>16.649999999999999</v>
      </c>
      <c r="J15" s="39">
        <f>7/50*75</f>
        <v>10.500000000000002</v>
      </c>
    </row>
    <row r="16" spans="1:10" ht="30" x14ac:dyDescent="0.25">
      <c r="A16" s="2"/>
      <c r="B16" s="21" t="s">
        <v>19</v>
      </c>
      <c r="C16" s="22" t="s">
        <v>32</v>
      </c>
      <c r="D16" s="22" t="s">
        <v>33</v>
      </c>
      <c r="E16" s="23">
        <v>120</v>
      </c>
      <c r="F16" s="24">
        <v>12.06</v>
      </c>
      <c r="G16" s="25">
        <f>112.3*1.2</f>
        <v>134.76</v>
      </c>
      <c r="H16" s="25">
        <f>3.68*1.2</f>
        <v>4.4160000000000004</v>
      </c>
      <c r="I16" s="25">
        <f>3.01*1.2</f>
        <v>3.6119999999999997</v>
      </c>
      <c r="J16" s="26">
        <f>17.63*1.2</f>
        <v>21.155999999999999</v>
      </c>
    </row>
    <row r="17" spans="1:10" ht="30" x14ac:dyDescent="0.25">
      <c r="A17" s="2"/>
      <c r="B17" s="21" t="s">
        <v>27</v>
      </c>
      <c r="C17" s="22" t="s">
        <v>46</v>
      </c>
      <c r="D17" s="22" t="s">
        <v>47</v>
      </c>
      <c r="E17" s="23">
        <v>200</v>
      </c>
      <c r="F17" s="24">
        <v>12.04</v>
      </c>
      <c r="G17" s="24">
        <v>88.2</v>
      </c>
      <c r="H17" s="24">
        <v>0.68</v>
      </c>
      <c r="I17" s="24">
        <v>0.28000000000000003</v>
      </c>
      <c r="J17" s="27">
        <v>20.76</v>
      </c>
    </row>
    <row r="18" spans="1:10" x14ac:dyDescent="0.25">
      <c r="A18" s="2"/>
      <c r="B18" s="21" t="s">
        <v>20</v>
      </c>
      <c r="C18" s="22" t="s">
        <v>21</v>
      </c>
      <c r="D18" s="22" t="s">
        <v>22</v>
      </c>
      <c r="E18" s="23">
        <v>10.5</v>
      </c>
      <c r="F18" s="24">
        <v>0.41</v>
      </c>
      <c r="G18" s="24">
        <f>229.7*0.105</f>
        <v>24.118499999999997</v>
      </c>
      <c r="H18" s="46">
        <f>6.7*0.105</f>
        <v>0.70350000000000001</v>
      </c>
      <c r="I18" s="46">
        <f>1.1*0.105</f>
        <v>0.11550000000000001</v>
      </c>
      <c r="J18" s="47">
        <f>48.3*0.105</f>
        <v>5.0714999999999995</v>
      </c>
    </row>
    <row r="19" spans="1:10" ht="30.75" thickBot="1" x14ac:dyDescent="0.3">
      <c r="A19" s="2"/>
      <c r="B19" s="32" t="s">
        <v>48</v>
      </c>
      <c r="C19" s="33" t="s">
        <v>49</v>
      </c>
      <c r="D19" s="33" t="s">
        <v>50</v>
      </c>
      <c r="E19" s="70">
        <v>140</v>
      </c>
      <c r="F19" s="36">
        <v>16.559999999999999</v>
      </c>
      <c r="G19" s="71">
        <f>47*1.4</f>
        <v>65.8</v>
      </c>
      <c r="H19" s="35">
        <f>0.4*1.4</f>
        <v>0.55999999999999994</v>
      </c>
      <c r="I19" s="35">
        <f>0.4*1.4</f>
        <v>0.55999999999999994</v>
      </c>
      <c r="J19" s="72">
        <f>9.8*1.4</f>
        <v>13.72</v>
      </c>
    </row>
    <row r="20" spans="1:10" x14ac:dyDescent="0.25">
      <c r="A20" s="2"/>
      <c r="B20" s="13"/>
      <c r="C20" s="13"/>
      <c r="D20" s="18"/>
      <c r="E20" s="14"/>
      <c r="F20" s="15"/>
      <c r="G20" s="14"/>
      <c r="H20" s="14"/>
      <c r="I20" s="14"/>
      <c r="J20" s="16"/>
    </row>
    <row r="21" spans="1:10" ht="15.75" thickBot="1" x14ac:dyDescent="0.3">
      <c r="A21" s="3"/>
      <c r="B21" s="4"/>
      <c r="C21" s="4"/>
      <c r="D21" s="17"/>
      <c r="E21" s="8"/>
      <c r="F21" s="12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2022-12-27T12:42:21Z</dcterms:modified>
</cp:coreProperties>
</file>