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9" i="1"/>
  <c r="I9" i="1"/>
  <c r="H9" i="1"/>
  <c r="G9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<sst xmlns="http://schemas.openxmlformats.org/spreadsheetml/2006/main" count="57" uniqueCount="50">
  <si>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</si>
  <si>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</si>
  <si>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</si>
  <si>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</si>
  <si>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</si>
  <si>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</si>
  <si>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</si>
  <si>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</si>
  <si>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</si>
  <si>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</si>
  <si>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</si>
  <si>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</si>
  <si>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</si>
  <si>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</si>
  <si>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</si>
  <si>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</si>
  <si>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</si>
  <si>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Закуска</t>
  </si>
  <si>
    <t>Горячее блюдо</t>
  </si>
  <si>
    <t>Гарнир</t>
  </si>
  <si>
    <t>Хлеб</t>
  </si>
  <si>
    <t>ТТК№5</t>
  </si>
  <si>
    <t>Батон "Домашний"</t>
  </si>
  <si>
    <t>Первое блюдо</t>
  </si>
  <si>
    <t>250/10/2</t>
  </si>
  <si>
    <t>№312-2015г.</t>
  </si>
  <si>
    <t>Пюре картофельное</t>
  </si>
  <si>
    <t>Напиток</t>
  </si>
  <si>
    <t>№96-2015г.</t>
  </si>
  <si>
    <t>Рассольник ленинградский со сметаной и зеленью</t>
  </si>
  <si>
    <t>ТТК №26</t>
  </si>
  <si>
    <t>Котлета "Нежная" из цыплят и свинины</t>
  </si>
  <si>
    <t>№309-2015г.</t>
  </si>
  <si>
    <t>Макароны отварные</t>
  </si>
  <si>
    <t>Кондитерское изделие</t>
  </si>
  <si>
    <t>ПР</t>
  </si>
  <si>
    <t>№71-2015г.</t>
  </si>
  <si>
    <t>Овощи натуральные свежие (помидоры)</t>
  </si>
  <si>
    <t>№306-2015г.</t>
  </si>
  <si>
    <t>№388-2015г.</t>
  </si>
  <si>
    <t>Напиток из плодов шиповника</t>
  </si>
  <si>
    <t>Бобовые отварные (горошек зелёный консервированный)</t>
  </si>
  <si>
    <t>ТТК №16</t>
  </si>
  <si>
    <t>Филе минтая запечёное</t>
  </si>
  <si>
    <t>Пряник</t>
  </si>
  <si>
    <t>№389-2015г.</t>
  </si>
  <si>
    <t>Сок фруктовый</t>
  </si>
  <si>
    <t>Мучное изделие</t>
  </si>
  <si>
    <t>№424-2015г.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</si>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</sst>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0" borderId="5" xfId="0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vertical="center" wrapText="1"/>
    </xf>
    <xf numFmtId="2" fontId="4" fillId="0" borderId="1" xfId="2" applyNumberFormat="1" applyFont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2" fontId="7" fillId="0" borderId="5" xfId="0" applyNumberFormat="1" applyFont="1" applyBorder="1" applyAlignment="1">
      <alignment horizontal="right" vertical="center" wrapText="1"/>
    </xf>
    <xf numFmtId="2" fontId="7" fillId="0" borderId="5" xfId="0" applyNumberFormat="1" applyFont="1" applyBorder="1" applyAlignment="1">
      <alignment vertical="center" wrapText="1"/>
    </xf>
    <xf numFmtId="2" fontId="7" fillId="0" borderId="6" xfId="0" applyNumberFormat="1" applyFont="1" applyBorder="1" applyAlignment="1">
      <alignment vertical="center" wrapText="1"/>
    </xf>
    <xf numFmtId="0" fontId="8" fillId="2" borderId="19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" fontId="8" fillId="2" borderId="8" xfId="0" applyNumberFormat="1" applyFont="1" applyFill="1" applyBorder="1" applyProtection="1">
      <protection locked="0"/>
    </xf>
    <xf numFmtId="0" fontId="8" fillId="2" borderId="20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wrapText="1"/>
      <protection locked="0"/>
    </xf>
    <xf numFmtId="1" fontId="8" fillId="2" borderId="10" xfId="0" applyNumberFormat="1" applyFont="1" applyFill="1" applyBorder="1" applyProtection="1">
      <protection locked="0"/>
    </xf>
    <xf numFmtId="2" fontId="8" fillId="2" borderId="10" xfId="0" applyNumberFormat="1" applyFont="1" applyFill="1" applyBorder="1" applyProtection="1">
      <protection locked="0"/>
    </xf>
    <xf numFmtId="1" fontId="8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B13" sqref="B13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14</v>
      </c>
      <c r="C1" s="63"/>
      <c r="D1" s="64"/>
      <c r="E1" t="s">
        <v>13</v>
      </c>
      <c r="F1" s="11"/>
      <c r="I1" t="s">
        <v>1</v>
      </c>
      <c r="J1" s="10">
        <v>44937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1" t="s">
        <v>10</v>
      </c>
      <c r="B4" s="28" t="s">
        <v>17</v>
      </c>
      <c r="C4" s="29" t="s">
        <v>38</v>
      </c>
      <c r="D4" s="29" t="s">
        <v>41</v>
      </c>
      <c r="E4" s="19">
        <v>6</v>
      </c>
      <c r="F4" s="20">
        <v>3.37</v>
      </c>
      <c r="G4" s="20">
        <f>592*0.006</f>
        <v>3.552</v>
      </c>
      <c r="H4" s="20">
        <f>28.85*0.006</f>
        <v>0.1731</v>
      </c>
      <c r="I4" s="20">
        <f>27.24*0.006</f>
        <v>0.16344</v>
      </c>
      <c r="J4" s="30">
        <f>57.86*0.006</f>
        <v>0.34716000000000002</v>
      </c>
    </row>
    <row r="5" spans="1:10" ht="30" x14ac:dyDescent="0.25">
      <c r="A5" s="2"/>
      <c r="B5" s="21" t="s">
        <v>18</v>
      </c>
      <c r="C5" s="43" t="s">
        <v>42</v>
      </c>
      <c r="D5" s="43" t="s">
        <v>43</v>
      </c>
      <c r="E5" s="23">
        <v>75</v>
      </c>
      <c r="F5" s="24">
        <v>57.83</v>
      </c>
      <c r="G5" s="37">
        <f>71/50*75</f>
        <v>106.5</v>
      </c>
      <c r="H5" s="37">
        <f>8.8/50*75</f>
        <v>13.200000000000001</v>
      </c>
      <c r="I5" s="37">
        <f>3.1/50*75</f>
        <v>4.6500000000000004</v>
      </c>
      <c r="J5" s="38">
        <f>1.9/50*75</f>
        <v>2.85</v>
      </c>
    </row>
    <row r="6" spans="1:10" ht="30" x14ac:dyDescent="0.25">
      <c r="A6" s="2"/>
      <c r="B6" s="21" t="s">
        <v>19</v>
      </c>
      <c r="C6" s="39" t="s">
        <v>25</v>
      </c>
      <c r="D6" s="40" t="s">
        <v>26</v>
      </c>
      <c r="E6" s="23">
        <v>140</v>
      </c>
      <c r="F6" s="24">
        <v>15.02</v>
      </c>
      <c r="G6" s="41">
        <f>915*0.14</f>
        <v>128.10000000000002</v>
      </c>
      <c r="H6" s="41">
        <f>20.43*0.14</f>
        <v>2.8602000000000003</v>
      </c>
      <c r="I6" s="41">
        <f>32.01*0.14</f>
        <v>4.4813999999999998</v>
      </c>
      <c r="J6" s="42">
        <f>136.26*0.14</f>
        <v>19.0764</v>
      </c>
    </row>
    <row r="7" spans="1:10" ht="30" x14ac:dyDescent="0.25">
      <c r="A7" s="2"/>
      <c r="B7" s="21" t="s">
        <v>27</v>
      </c>
      <c r="C7" s="22" t="s">
        <v>39</v>
      </c>
      <c r="D7" s="22" t="s">
        <v>40</v>
      </c>
      <c r="E7" s="23">
        <v>200</v>
      </c>
      <c r="F7" s="24">
        <v>12.04</v>
      </c>
      <c r="G7" s="24">
        <f>441*0.2</f>
        <v>88.2</v>
      </c>
      <c r="H7" s="24">
        <f>3.39*0.2</f>
        <v>0.67800000000000005</v>
      </c>
      <c r="I7" s="24">
        <f>1.39*0.2</f>
        <v>0.27799999999999997</v>
      </c>
      <c r="J7" s="27">
        <f>103.8*0.2</f>
        <v>20.76</v>
      </c>
    </row>
    <row r="8" spans="1:10" ht="30" x14ac:dyDescent="0.25">
      <c r="A8" s="2"/>
      <c r="B8" s="21" t="s">
        <v>34</v>
      </c>
      <c r="C8" s="22" t="s">
        <v>35</v>
      </c>
      <c r="D8" s="22" t="s">
        <v>44</v>
      </c>
      <c r="E8" s="23">
        <v>35</v>
      </c>
      <c r="F8" s="24">
        <v>8.2899999999999991</v>
      </c>
      <c r="G8" s="24">
        <v>122.5</v>
      </c>
      <c r="H8" s="24">
        <v>1.75</v>
      </c>
      <c r="I8" s="24">
        <v>2.1</v>
      </c>
      <c r="J8" s="27">
        <v>24.15</v>
      </c>
    </row>
    <row r="9" spans="1:10" ht="15.75" thickBot="1" x14ac:dyDescent="0.3">
      <c r="A9" s="2"/>
      <c r="B9" s="31" t="s">
        <v>20</v>
      </c>
      <c r="C9" s="32" t="s">
        <v>21</v>
      </c>
      <c r="D9" s="32" t="s">
        <v>22</v>
      </c>
      <c r="E9" s="33">
        <v>15.5</v>
      </c>
      <c r="F9" s="34">
        <v>0.6</v>
      </c>
      <c r="G9" s="34">
        <f>229.7*0.155</f>
        <v>35.603499999999997</v>
      </c>
      <c r="H9" s="35">
        <f>6.7*0.155</f>
        <v>1.0385</v>
      </c>
      <c r="I9" s="35">
        <f>1.1*0.155</f>
        <v>0.17050000000000001</v>
      </c>
      <c r="J9" s="36">
        <f>48.3*0.155</f>
        <v>7.4864999999999995</v>
      </c>
    </row>
    <row r="10" spans="1:10" x14ac:dyDescent="0.25">
      <c r="A10" s="1" t="s">
        <v>11</v>
      </c>
      <c r="B10" s="44"/>
      <c r="C10" s="45"/>
      <c r="D10" s="45"/>
      <c r="E10" s="46"/>
      <c r="F10" s="47"/>
      <c r="G10" s="47"/>
      <c r="H10" s="48"/>
      <c r="I10" s="48"/>
      <c r="J10" s="49"/>
    </row>
    <row r="11" spans="1:10" x14ac:dyDescent="0.25">
      <c r="A11" s="2"/>
      <c r="B11" s="50"/>
      <c r="C11" s="51"/>
      <c r="D11" s="52"/>
      <c r="E11" s="53"/>
      <c r="F11" s="54"/>
      <c r="G11" s="53"/>
      <c r="H11" s="53"/>
      <c r="I11" s="53"/>
      <c r="J11" s="55"/>
    </row>
    <row r="12" spans="1:10" ht="15.75" thickBot="1" x14ac:dyDescent="0.3">
      <c r="A12" s="3"/>
      <c r="B12" s="56"/>
      <c r="C12" s="57"/>
      <c r="D12" s="58"/>
      <c r="E12" s="59"/>
      <c r="F12" s="60"/>
      <c r="G12" s="59"/>
      <c r="H12" s="59"/>
      <c r="I12" s="59"/>
      <c r="J12" s="61"/>
    </row>
    <row r="13" spans="1:10" ht="30" x14ac:dyDescent="0.25">
      <c r="A13" s="2" t="s">
        <v>12</v>
      </c>
      <c r="B13" s="28" t="s">
        <v>17</v>
      </c>
      <c r="C13" s="29" t="s">
        <v>36</v>
      </c>
      <c r="D13" s="29" t="s">
        <v>37</v>
      </c>
      <c r="E13" s="19">
        <v>30</v>
      </c>
      <c r="F13" s="20">
        <v>7.93</v>
      </c>
      <c r="G13" s="20">
        <f>11/50*30</f>
        <v>6.6</v>
      </c>
      <c r="H13" s="20">
        <f>0.55/50*30</f>
        <v>0.33</v>
      </c>
      <c r="I13" s="20">
        <f>0.1/50*30</f>
        <v>0.06</v>
      </c>
      <c r="J13" s="30">
        <f>1.9/50*30</f>
        <v>1.1399999999999999</v>
      </c>
    </row>
    <row r="14" spans="1:10" ht="30" x14ac:dyDescent="0.25">
      <c r="A14" s="2"/>
      <c r="B14" s="21" t="s">
        <v>23</v>
      </c>
      <c r="C14" s="22" t="s">
        <v>28</v>
      </c>
      <c r="D14" s="22" t="s">
        <v>29</v>
      </c>
      <c r="E14" s="23" t="s">
        <v>24</v>
      </c>
      <c r="F14" s="24">
        <v>15.03</v>
      </c>
      <c r="G14" s="24">
        <f>429*0.25+162*0.1</f>
        <v>123.45</v>
      </c>
      <c r="H14" s="24">
        <f>8.07*0.25+2.6*0.1</f>
        <v>2.2774999999999999</v>
      </c>
      <c r="I14" s="24">
        <f>20.36*0.25+15*0.1</f>
        <v>6.59</v>
      </c>
      <c r="J14" s="27">
        <f>47.92*0.25+3.6*0.1</f>
        <v>12.34</v>
      </c>
    </row>
    <row r="15" spans="1:10" ht="30" x14ac:dyDescent="0.25">
      <c r="A15" s="2"/>
      <c r="B15" s="21" t="s">
        <v>18</v>
      </c>
      <c r="C15" s="43" t="s">
        <v>30</v>
      </c>
      <c r="D15" s="43" t="s">
        <v>31</v>
      </c>
      <c r="E15" s="23">
        <v>75</v>
      </c>
      <c r="F15" s="24">
        <v>35.54</v>
      </c>
      <c r="G15" s="37">
        <f>155.6/50*75</f>
        <v>233.4</v>
      </c>
      <c r="H15" s="37">
        <f>7/50*75</f>
        <v>10.500000000000002</v>
      </c>
      <c r="I15" s="37">
        <f>11.1/50*75</f>
        <v>16.649999999999999</v>
      </c>
      <c r="J15" s="38">
        <f>7/50*75</f>
        <v>10.500000000000002</v>
      </c>
    </row>
    <row r="16" spans="1:10" ht="30" x14ac:dyDescent="0.25">
      <c r="A16" s="2"/>
      <c r="B16" s="21" t="s">
        <v>19</v>
      </c>
      <c r="C16" s="22" t="s">
        <v>32</v>
      </c>
      <c r="D16" s="22" t="s">
        <v>33</v>
      </c>
      <c r="E16" s="23">
        <v>120</v>
      </c>
      <c r="F16" s="24">
        <v>12.06</v>
      </c>
      <c r="G16" s="25">
        <f>112.3*1.2</f>
        <v>134.76</v>
      </c>
      <c r="H16" s="25">
        <f>3.68*1.2</f>
        <v>4.4160000000000004</v>
      </c>
      <c r="I16" s="25">
        <f>3.01*1.2</f>
        <v>3.6119999999999997</v>
      </c>
      <c r="J16" s="26">
        <f>17.63*1.2</f>
        <v>21.155999999999999</v>
      </c>
    </row>
    <row r="17" spans="1:10" ht="30" x14ac:dyDescent="0.25">
      <c r="A17" s="2"/>
      <c r="B17" s="21" t="s">
        <v>27</v>
      </c>
      <c r="C17" s="22" t="s">
        <v>45</v>
      </c>
      <c r="D17" s="22" t="s">
        <v>46</v>
      </c>
      <c r="E17" s="23">
        <v>200</v>
      </c>
      <c r="F17" s="24">
        <v>21.71</v>
      </c>
      <c r="G17" s="24">
        <v>104</v>
      </c>
      <c r="H17" s="24">
        <v>0.6</v>
      </c>
      <c r="I17" s="24">
        <v>0.2</v>
      </c>
      <c r="J17" s="27">
        <v>23.6</v>
      </c>
    </row>
    <row r="18" spans="1:10" ht="30" x14ac:dyDescent="0.25">
      <c r="A18" s="2"/>
      <c r="B18" s="21" t="s">
        <v>47</v>
      </c>
      <c r="C18" s="22" t="s">
        <v>48</v>
      </c>
      <c r="D18" s="22" t="s">
        <v>49</v>
      </c>
      <c r="E18" s="23">
        <v>50</v>
      </c>
      <c r="F18" s="24">
        <v>4.41</v>
      </c>
      <c r="G18" s="24">
        <v>159</v>
      </c>
      <c r="H18" s="24">
        <v>3.64</v>
      </c>
      <c r="I18" s="24">
        <v>6.26</v>
      </c>
      <c r="J18" s="27">
        <v>21.96</v>
      </c>
    </row>
    <row r="19" spans="1:10" ht="15.75" thickBot="1" x14ac:dyDescent="0.3">
      <c r="A19" s="2"/>
      <c r="B19" s="31" t="s">
        <v>20</v>
      </c>
      <c r="C19" s="32" t="s">
        <v>21</v>
      </c>
      <c r="D19" s="32" t="s">
        <v>22</v>
      </c>
      <c r="E19" s="33">
        <v>12</v>
      </c>
      <c r="F19" s="34">
        <v>0.47</v>
      </c>
      <c r="G19" s="34">
        <f>229.7*0.12</f>
        <v>27.563999999999997</v>
      </c>
      <c r="H19" s="35">
        <f>6.7*0.12</f>
        <v>0.80399999999999994</v>
      </c>
      <c r="I19" s="35">
        <f>1.1*0.12</f>
        <v>0.13200000000000001</v>
      </c>
      <c r="J19" s="36">
        <f>48.3*0.12</f>
        <v>5.7959999999999994</v>
      </c>
    </row>
    <row r="20" spans="1:10" x14ac:dyDescent="0.25">
      <c r="A20" s="2"/>
      <c r="B20" s="13"/>
      <c r="C20" s="13"/>
      <c r="D20" s="18"/>
      <c r="E20" s="14"/>
      <c r="F20" s="15"/>
      <c r="G20" s="14"/>
      <c r="H20" s="14"/>
      <c r="I20" s="14"/>
      <c r="J20" s="16"/>
    </row>
    <row r="21" spans="1:10" ht="15.75" thickBot="1" x14ac:dyDescent="0.3">
      <c r="A21" s="3"/>
      <c r="B21" s="4"/>
      <c r="C21" s="4"/>
      <c r="D21" s="17"/>
      <c r="E21" s="8"/>
      <c r="F21" s="12"/>
      <c r="G21" s="8"/>
      <c r="H21" s="8"/>
      <c r="I21" s="8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2023-01-10T11:48:05Z</dcterms:modified>
</cp:coreProperties>
</file>