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9" i="1"/>
  <c r="I19" i="1"/>
  <c r="H19" i="1"/>
  <c r="G19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10" i="1"/>
  <c r="I10" i="1"/>
  <c r="H10" i="1"/>
  <c r="G10" i="1"/>
  <c r="J7" i="1"/>
  <c r="I7" i="1"/>
  <c r="H7" i="1"/>
  <c r="G7" i="1"/>
  <c r="J6" i="1"/>
  <c r="I6" i="1"/>
  <c r="H6" i="1"/>
  <c r="G6" i="1"/>
  <c r="J5" i="1"/>
  <c r="I5" i="1"/>
  <c r="H5" i="1"/>
  <c r="G5" i="1"/>
  <c r="J4" i="1"/>
  <c r="I4" i="1"/>
  <c r="H4" i="1"/>
  <c r="G4" i="1"/>
</calcChain>
</file>

<file path=xl/sharedStrings.xml><?xml version="1.0" encoding="utf-8"?>
<sst xmlns="http://schemas.openxmlformats.org/spreadsheetml/2006/main" count="62" uniqueCount="54">
  <si>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</si>
  <si>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</si>
  <si>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</si>
  <si>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</si>
  <si>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</si>
  <si>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</si>
  <si>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</si>
  <si>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</si>
  <si>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</si>
  <si>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</si>
  <si>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</si>
  <si>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</si>
  <si>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</si>
  <si>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</si>
  <si>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-</t>
  </si>
  <si>
    <t>№ рец.</t>
  </si>
  <si>
    <t>Выход, г</t>
  </si>
  <si>
    <t>Закуска</t>
  </si>
  <si>
    <t>Горячее блюдо</t>
  </si>
  <si>
    <t>Гарнир</t>
  </si>
  <si>
    <t>Горячий напиток</t>
  </si>
  <si>
    <t>Хлеб</t>
  </si>
  <si>
    <t>ТТК№5</t>
  </si>
  <si>
    <t>Батон "Домашний"</t>
  </si>
  <si>
    <t>Первое блюдо</t>
  </si>
  <si>
    <t>250/10/2</t>
  </si>
  <si>
    <t>№685-2004г.</t>
  </si>
  <si>
    <t>Чай с сахаром</t>
  </si>
  <si>
    <t>200/15</t>
  </si>
  <si>
    <t>Мучное изделие</t>
  </si>
  <si>
    <t>ТТК №50</t>
  </si>
  <si>
    <t>№15-2015г.</t>
  </si>
  <si>
    <t>Сыр</t>
  </si>
  <si>
    <t>№52-2015г.</t>
  </si>
  <si>
    <t>Салат из свеклы отварной</t>
  </si>
  <si>
    <t>ТТК №25</t>
  </si>
  <si>
    <t>Котлета "Дальневосточная" из минтая и свинины</t>
  </si>
  <si>
    <t>№312-2015г.</t>
  </si>
  <si>
    <t>Пюре картофельное</t>
  </si>
  <si>
    <t>Напиток</t>
  </si>
  <si>
    <t>№388-2015г.</t>
  </si>
  <si>
    <t>Напиток из плодов шиповника</t>
  </si>
  <si>
    <t>№424-2015г.</t>
  </si>
  <si>
    <t>Булочка домашняя</t>
  </si>
  <si>
    <t>№306-2015г.</t>
  </si>
  <si>
    <t xml:space="preserve">Бобовые отварные (кукуруза сахарная консервированная) </t>
  </si>
  <si>
    <t>№82-2015г.</t>
  </si>
  <si>
    <t>Борщ со свежей капустой и картофелем со сметаной и зеленью</t>
  </si>
  <si>
    <t>ТТК №48</t>
  </si>
  <si>
    <t>Филе индейки тушёное</t>
  </si>
  <si>
    <t>38/38</t>
  </si>
  <si>
    <t>№309-2015г.</t>
  </si>
  <si>
    <t>Макароны отварные</t>
  </si>
  <si>
    <t>Блинчик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</si>
</sst>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 applyAlignment="1">
      <alignment horizontal="right" vertical="center" wrapText="1"/>
    </xf>
    <xf numFmtId="2" fontId="4" fillId="0" borderId="20" xfId="0" applyNumberFormat="1" applyFont="1" applyBorder="1" applyAlignment="1">
      <alignment horizontal="right" vertical="center" wrapText="1"/>
    </xf>
    <xf numFmtId="2" fontId="4" fillId="0" borderId="20" xfId="0" applyNumberFormat="1" applyFont="1" applyBorder="1" applyAlignment="1">
      <alignment vertical="center" wrapText="1"/>
    </xf>
    <xf numFmtId="2" fontId="4" fillId="0" borderId="21" xfId="0" applyNumberFormat="1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2" fontId="4" fillId="0" borderId="23" xfId="0" applyNumberFormat="1" applyFont="1" applyBorder="1" applyAlignment="1">
      <alignment horizontal="right" vertical="center" wrapText="1"/>
    </xf>
    <xf numFmtId="2" fontId="4" fillId="0" borderId="24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 wrapText="1"/>
    </xf>
    <xf numFmtId="2" fontId="4" fillId="0" borderId="6" xfId="0" applyNumberFormat="1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6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vertical="center" wrapText="1"/>
    </xf>
    <xf numFmtId="2" fontId="4" fillId="0" borderId="9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5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2" fontId="7" fillId="0" borderId="6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4" fillId="0" borderId="23" xfId="0" applyNumberFormat="1" applyFont="1" applyBorder="1" applyAlignment="1">
      <alignment horizontal="right" vertical="center" wrapText="1"/>
    </xf>
    <xf numFmtId="4" fontId="4" fillId="0" borderId="24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2" fontId="7" fillId="0" borderId="1" xfId="2" applyNumberFormat="1" applyFont="1" applyBorder="1" applyAlignment="1">
      <alignment horizontal="right" vertical="center" wrapText="1"/>
    </xf>
    <xf numFmtId="2" fontId="7" fillId="0" borderId="6" xfId="2" applyNumberFormat="1" applyFont="1" applyBorder="1" applyAlignment="1">
      <alignment horizontal="right" vertical="center" wrapText="1"/>
    </xf>
    <xf numFmtId="0" fontId="4" fillId="0" borderId="1" xfId="2" applyFont="1" applyBorder="1" applyAlignment="1">
      <alignment horizontal="left" vertical="center" wrapText="1"/>
    </xf>
    <xf numFmtId="0" fontId="6" fillId="0" borderId="1" xfId="2" applyFont="1" applyBorder="1" applyAlignment="1">
      <alignment vertical="center" wrapText="1"/>
    </xf>
    <xf numFmtId="0" fontId="4" fillId="0" borderId="22" xfId="0" applyFont="1" applyBorder="1" applyAlignment="1">
      <alignment horizontal="left" vertical="center" wrapText="1"/>
    </xf>
  </cellXfs>
  <cellStyles count="10">
    <cellStyle name="Обычный" xfId="0" builtinId="0"/>
    <cellStyle name="Обычный 2" xfId="2"/>
    <cellStyle name="Обычный 2 2" xfId="1"/>
    <cellStyle name="Обычный 2 3" xfId="3"/>
    <cellStyle name="Обычный 2 4" xfId="4"/>
    <cellStyle name="Обычный 2 4 2" xfId="5"/>
    <cellStyle name="Обычный 2 4 3" xfId="9"/>
    <cellStyle name="Обычный 2 5" xfId="6"/>
    <cellStyle name="Обычный 2 6" xfId="7"/>
    <cellStyle name="Обычный 2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13" workbookViewId="0">
      <selection activeCell="B14" sqref="B1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14</v>
      </c>
      <c r="C1" s="57"/>
      <c r="D1" s="58"/>
      <c r="E1" t="s">
        <v>13</v>
      </c>
      <c r="F1" s="14"/>
      <c r="I1" t="s">
        <v>1</v>
      </c>
      <c r="J1" s="13">
        <v>44959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" t="s">
        <v>10</v>
      </c>
      <c r="B4" s="52" t="s">
        <v>17</v>
      </c>
      <c r="C4" s="53" t="s">
        <v>31</v>
      </c>
      <c r="D4" s="53" t="s">
        <v>32</v>
      </c>
      <c r="E4" s="44">
        <v>22</v>
      </c>
      <c r="F4" s="59">
        <v>22.77</v>
      </c>
      <c r="G4" s="59">
        <f>108/30*22</f>
        <v>79.2</v>
      </c>
      <c r="H4" s="59">
        <f>6.96/30*22</f>
        <v>5.1040000000000001</v>
      </c>
      <c r="I4" s="59">
        <f>8.85/30*22</f>
        <v>6.4899999999999993</v>
      </c>
      <c r="J4" s="60">
        <f>0</f>
        <v>0</v>
      </c>
    </row>
    <row r="5" spans="1:10" ht="30" x14ac:dyDescent="0.25">
      <c r="A5" s="3"/>
      <c r="B5" s="61" t="s">
        <v>17</v>
      </c>
      <c r="C5" s="45" t="s">
        <v>33</v>
      </c>
      <c r="D5" s="45" t="s">
        <v>34</v>
      </c>
      <c r="E5" s="40">
        <v>60</v>
      </c>
      <c r="F5" s="40">
        <v>5.09</v>
      </c>
      <c r="G5" s="41">
        <f>928*0.06+40*0</f>
        <v>55.68</v>
      </c>
      <c r="H5" s="41">
        <f>14.08*0.06+3.1*0</f>
        <v>0.8448</v>
      </c>
      <c r="I5" s="41">
        <f>60.12*0.06+0.2*0</f>
        <v>3.6071999999999997</v>
      </c>
      <c r="J5" s="43">
        <f>82.6*0.06+6.5*0</f>
        <v>4.9559999999999995</v>
      </c>
    </row>
    <row r="6" spans="1:10" ht="31.5" x14ac:dyDescent="0.25">
      <c r="A6" s="3"/>
      <c r="B6" s="38" t="s">
        <v>18</v>
      </c>
      <c r="C6" s="39" t="s">
        <v>35</v>
      </c>
      <c r="D6" s="62" t="s">
        <v>36</v>
      </c>
      <c r="E6" s="40">
        <v>75</v>
      </c>
      <c r="F6" s="41">
        <v>36.82</v>
      </c>
      <c r="G6" s="42">
        <f>197.7</f>
        <v>197.7</v>
      </c>
      <c r="H6" s="63">
        <f>8.9</f>
        <v>8.9</v>
      </c>
      <c r="I6" s="63">
        <f>12.4</f>
        <v>12.4</v>
      </c>
      <c r="J6" s="64">
        <f>12.6</f>
        <v>12.6</v>
      </c>
    </row>
    <row r="7" spans="1:10" ht="30" x14ac:dyDescent="0.25">
      <c r="A7" s="3"/>
      <c r="B7" s="38" t="s">
        <v>19</v>
      </c>
      <c r="C7" s="65" t="s">
        <v>37</v>
      </c>
      <c r="D7" s="66" t="s">
        <v>38</v>
      </c>
      <c r="E7" s="40">
        <v>150</v>
      </c>
      <c r="F7" s="41">
        <v>16.78</v>
      </c>
      <c r="G7" s="63">
        <f>915*0.15</f>
        <v>137.25</v>
      </c>
      <c r="H7" s="63">
        <f>20.43*0.15</f>
        <v>3.0644999999999998</v>
      </c>
      <c r="I7" s="63">
        <f>32.01*0.15</f>
        <v>4.8014999999999999</v>
      </c>
      <c r="J7" s="64">
        <f>136.26*0.15</f>
        <v>20.438999999999997</v>
      </c>
    </row>
    <row r="8" spans="1:10" ht="30" x14ac:dyDescent="0.25">
      <c r="A8" s="3"/>
      <c r="B8" s="38" t="s">
        <v>39</v>
      </c>
      <c r="C8" s="39" t="s">
        <v>40</v>
      </c>
      <c r="D8" s="39" t="s">
        <v>41</v>
      </c>
      <c r="E8" s="40">
        <v>200</v>
      </c>
      <c r="F8" s="41">
        <v>9.74</v>
      </c>
      <c r="G8" s="41">
        <v>88.2</v>
      </c>
      <c r="H8" s="41">
        <v>0.68</v>
      </c>
      <c r="I8" s="41">
        <v>0.28000000000000003</v>
      </c>
      <c r="J8" s="43">
        <v>20.76</v>
      </c>
    </row>
    <row r="9" spans="1:10" ht="30" x14ac:dyDescent="0.25">
      <c r="A9" s="3"/>
      <c r="B9" s="38" t="s">
        <v>29</v>
      </c>
      <c r="C9" s="39" t="s">
        <v>42</v>
      </c>
      <c r="D9" s="39" t="s">
        <v>43</v>
      </c>
      <c r="E9" s="40">
        <v>50</v>
      </c>
      <c r="F9" s="41">
        <v>4.16</v>
      </c>
      <c r="G9" s="41">
        <v>159</v>
      </c>
      <c r="H9" s="41">
        <v>3.64</v>
      </c>
      <c r="I9" s="41">
        <v>6.26</v>
      </c>
      <c r="J9" s="43">
        <v>21.96</v>
      </c>
    </row>
    <row r="10" spans="1:10" ht="15.75" thickBot="1" x14ac:dyDescent="0.3">
      <c r="A10" s="3"/>
      <c r="B10" s="33" t="s">
        <v>21</v>
      </c>
      <c r="C10" s="34" t="s">
        <v>22</v>
      </c>
      <c r="D10" s="34" t="s">
        <v>23</v>
      </c>
      <c r="E10" s="35">
        <v>46.5</v>
      </c>
      <c r="F10" s="48">
        <v>1.79</v>
      </c>
      <c r="G10" s="48">
        <f>229.7*0.465</f>
        <v>106.8105</v>
      </c>
      <c r="H10" s="49">
        <f>6.7*0.465</f>
        <v>3.1155000000000004</v>
      </c>
      <c r="I10" s="49">
        <f>1.1*0.465</f>
        <v>0.51150000000000007</v>
      </c>
      <c r="J10" s="50">
        <f>48.3*0.465</f>
        <v>22.459499999999998</v>
      </c>
    </row>
    <row r="11" spans="1:10" x14ac:dyDescent="0.25">
      <c r="A11" s="2" t="s">
        <v>11</v>
      </c>
      <c r="B11" s="27"/>
      <c r="C11" s="28"/>
      <c r="D11" s="28"/>
      <c r="E11" s="29"/>
      <c r="F11" s="30"/>
      <c r="G11" s="30"/>
      <c r="H11" s="31"/>
      <c r="I11" s="31"/>
      <c r="J11" s="32"/>
    </row>
    <row r="12" spans="1:10" x14ac:dyDescent="0.25">
      <c r="A12" s="3"/>
      <c r="B12" s="26"/>
      <c r="C12" s="1"/>
      <c r="D12" s="21"/>
      <c r="E12" s="9"/>
      <c r="F12" s="15"/>
      <c r="G12" s="9"/>
      <c r="H12" s="9"/>
      <c r="I12" s="9"/>
      <c r="J12" s="10"/>
    </row>
    <row r="13" spans="1:10" ht="15.75" thickBot="1" x14ac:dyDescent="0.3">
      <c r="A13" s="4"/>
      <c r="B13" s="24"/>
      <c r="C13" s="17"/>
      <c r="D13" s="23"/>
      <c r="E13" s="18"/>
      <c r="F13" s="19"/>
      <c r="G13" s="18"/>
      <c r="H13" s="18"/>
      <c r="I13" s="18"/>
      <c r="J13" s="20"/>
    </row>
    <row r="14" spans="1:10" ht="30" x14ac:dyDescent="0.25">
      <c r="A14" s="3" t="s">
        <v>12</v>
      </c>
      <c r="B14" s="67" t="s">
        <v>17</v>
      </c>
      <c r="C14" s="53" t="s">
        <v>44</v>
      </c>
      <c r="D14" s="53" t="s">
        <v>45</v>
      </c>
      <c r="E14" s="44">
        <v>9</v>
      </c>
      <c r="F14" s="36">
        <v>4.57</v>
      </c>
      <c r="G14" s="36">
        <f>736*0.009</f>
        <v>6.6239999999999997</v>
      </c>
      <c r="H14" s="36">
        <f>20.55*0.009</f>
        <v>0.18495</v>
      </c>
      <c r="I14" s="36">
        <f>29.1*0.009</f>
        <v>0.26189999999999997</v>
      </c>
      <c r="J14" s="37">
        <f>97.89*0.009</f>
        <v>0.88100999999999996</v>
      </c>
    </row>
    <row r="15" spans="1:10" ht="30" x14ac:dyDescent="0.25">
      <c r="A15" s="3"/>
      <c r="B15" s="38" t="s">
        <v>24</v>
      </c>
      <c r="C15" s="39" t="s">
        <v>46</v>
      </c>
      <c r="D15" s="39" t="s">
        <v>47</v>
      </c>
      <c r="E15" s="40" t="s">
        <v>25</v>
      </c>
      <c r="F15" s="41">
        <v>13.72</v>
      </c>
      <c r="G15" s="41">
        <f>415*0.25+162*0.1</f>
        <v>119.95</v>
      </c>
      <c r="H15" s="41">
        <f>7.21*0.25+2.6*0.1</f>
        <v>2.0625</v>
      </c>
      <c r="I15" s="41">
        <f>19.68*0.25+15*0.1</f>
        <v>6.42</v>
      </c>
      <c r="J15" s="43">
        <f>43.73*0.25+3.6*0.1</f>
        <v>11.292499999999999</v>
      </c>
    </row>
    <row r="16" spans="1:10" ht="30" x14ac:dyDescent="0.25">
      <c r="A16" s="3"/>
      <c r="B16" s="38" t="s">
        <v>18</v>
      </c>
      <c r="C16" s="39" t="s">
        <v>48</v>
      </c>
      <c r="D16" s="39" t="s">
        <v>49</v>
      </c>
      <c r="E16" s="40" t="s">
        <v>50</v>
      </c>
      <c r="F16" s="41">
        <v>43.01</v>
      </c>
      <c r="G16" s="42">
        <f>151.2*0.76</f>
        <v>114.91199999999999</v>
      </c>
      <c r="H16" s="42">
        <f>15.6*0.76</f>
        <v>11.856</v>
      </c>
      <c r="I16" s="42">
        <f>8.4*0.76</f>
        <v>6.3840000000000003</v>
      </c>
      <c r="J16" s="54">
        <f>3.3*0.76</f>
        <v>2.508</v>
      </c>
    </row>
    <row r="17" spans="1:10" ht="30" x14ac:dyDescent="0.25">
      <c r="A17" s="3"/>
      <c r="B17" s="38" t="s">
        <v>19</v>
      </c>
      <c r="C17" s="39" t="s">
        <v>51</v>
      </c>
      <c r="D17" s="39" t="s">
        <v>52</v>
      </c>
      <c r="E17" s="40">
        <v>120</v>
      </c>
      <c r="F17" s="41">
        <v>12.06</v>
      </c>
      <c r="G17" s="46">
        <f>112.3*1.2</f>
        <v>134.76</v>
      </c>
      <c r="H17" s="46">
        <f>3.68*1.2</f>
        <v>4.4160000000000004</v>
      </c>
      <c r="I17" s="46">
        <f>3.01*1.2</f>
        <v>3.6119999999999997</v>
      </c>
      <c r="J17" s="47">
        <f>17.63*1.2</f>
        <v>21.155999999999999</v>
      </c>
    </row>
    <row r="18" spans="1:10" ht="30" x14ac:dyDescent="0.25">
      <c r="A18" s="3"/>
      <c r="B18" s="38" t="s">
        <v>20</v>
      </c>
      <c r="C18" s="39" t="s">
        <v>26</v>
      </c>
      <c r="D18" s="39" t="s">
        <v>27</v>
      </c>
      <c r="E18" s="40" t="s">
        <v>28</v>
      </c>
      <c r="F18" s="41">
        <v>2.99</v>
      </c>
      <c r="G18" s="41">
        <v>60</v>
      </c>
      <c r="H18" s="41">
        <v>7.0000000000000007E-2</v>
      </c>
      <c r="I18" s="41">
        <v>0.02</v>
      </c>
      <c r="J18" s="43">
        <v>15</v>
      </c>
    </row>
    <row r="19" spans="1:10" ht="30" x14ac:dyDescent="0.25">
      <c r="A19" s="3"/>
      <c r="B19" s="38" t="s">
        <v>29</v>
      </c>
      <c r="C19" s="45" t="s">
        <v>30</v>
      </c>
      <c r="D19" s="55" t="s">
        <v>53</v>
      </c>
      <c r="E19" s="40">
        <v>55</v>
      </c>
      <c r="F19" s="41">
        <v>20.28</v>
      </c>
      <c r="G19" s="51">
        <f>192.8/90*55</f>
        <v>117.82222222222222</v>
      </c>
      <c r="H19" s="42">
        <f>2.9/9*55</f>
        <v>17.722222222222221</v>
      </c>
      <c r="I19" s="42">
        <f>7.6/9*55</f>
        <v>46.444444444444443</v>
      </c>
      <c r="J19" s="54">
        <f>28.3/9*55</f>
        <v>172.94444444444443</v>
      </c>
    </row>
    <row r="20" spans="1:10" ht="15.75" thickBot="1" x14ac:dyDescent="0.3">
      <c r="A20" s="3"/>
      <c r="B20" s="33" t="s">
        <v>21</v>
      </c>
      <c r="C20" s="34" t="s">
        <v>22</v>
      </c>
      <c r="D20" s="34" t="s">
        <v>23</v>
      </c>
      <c r="E20" s="35">
        <v>13.5</v>
      </c>
      <c r="F20" s="48">
        <v>0.52</v>
      </c>
      <c r="G20" s="48">
        <f>229.7*0.135</f>
        <v>31.009499999999999</v>
      </c>
      <c r="H20" s="49">
        <f>6.7*0.135</f>
        <v>0.90450000000000008</v>
      </c>
      <c r="I20" s="49">
        <f>1.1*0.135</f>
        <v>0.14850000000000002</v>
      </c>
      <c r="J20" s="50">
        <f>48.3*0.135</f>
        <v>6.5205000000000002</v>
      </c>
    </row>
    <row r="21" spans="1:10" x14ac:dyDescent="0.25">
      <c r="A21" s="3"/>
      <c r="B21" s="26"/>
      <c r="C21" s="1"/>
      <c r="D21" s="21"/>
      <c r="E21" s="9"/>
      <c r="F21" s="15"/>
      <c r="G21" s="9"/>
      <c r="H21" s="9"/>
      <c r="I21" s="9"/>
      <c r="J21" s="10"/>
    </row>
    <row r="22" spans="1:10" ht="15.75" thickBot="1" x14ac:dyDescent="0.3">
      <c r="A22" s="4"/>
      <c r="B22" s="25"/>
      <c r="C22" s="5"/>
      <c r="D22" s="22"/>
      <c r="E22" s="11"/>
      <c r="F22" s="16"/>
      <c r="G22" s="11"/>
      <c r="H22" s="11"/>
      <c r="I22" s="11"/>
      <c r="J22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2023-02-01T09:46:06Z</dcterms:modified>
</cp:coreProperties>
</file>