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0" i="1" l="1"/>
  <c r="I10" i="1"/>
  <c r="H10" i="1"/>
  <c r="G10" i="1"/>
  <c r="J9" i="1"/>
  <c r="I9" i="1"/>
  <c r="H9" i="1"/>
  <c r="G9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<sst xmlns="http://schemas.openxmlformats.org/spreadsheetml/2006/main" count="65" uniqueCount="57">
  <si>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</si>
  <si>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</si>
  <si>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</si>
  <si>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</si>
  <si>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</si>
  <si>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</si>
  <si>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</si>
  <si>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</si>
  <si>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</si>
  <si>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</si>
  <si>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</si>
  <si>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</si>
  <si>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</si>
  <si>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</si>
  <si>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</si>
  <si>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</si>
  <si>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</si>
  <si>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</si>
  <si>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</si>
  <si>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</si>
  <si>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</si>
  <si>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Закуска</t>
  </si>
  <si>
    <t>ТТК№5</t>
  </si>
  <si>
    <t>Мучное изделие</t>
  </si>
  <si>
    <t>№304-2015г.</t>
  </si>
  <si>
    <t>Рис отварной</t>
  </si>
  <si>
    <t>№15-2015г.</t>
  </si>
  <si>
    <t>№210-2015г.</t>
  </si>
  <si>
    <t>Омлет натуральный</t>
  </si>
  <si>
    <t>№45-2015г.</t>
  </si>
  <si>
    <t>Салат из белокочанной капусты с морковью</t>
  </si>
  <si>
    <t>Напиток</t>
  </si>
  <si>
    <t>ПР</t>
  </si>
  <si>
    <t>Молочный коктейль "Авишка" 2,5%</t>
  </si>
  <si>
    <t>200</t>
  </si>
  <si>
    <t>Сыр (порциями)</t>
  </si>
  <si>
    <t>№425-2015г.</t>
  </si>
  <si>
    <t>Булочка дорожная</t>
  </si>
  <si>
    <t>№71-2015г.</t>
  </si>
  <si>
    <t>Овощи натуральные свежие (помидоры)</t>
  </si>
  <si>
    <t>Первое блюдо</t>
  </si>
  <si>
    <t>№97-2015г.</t>
  </si>
  <si>
    <t>Суп картофельный с зеленью</t>
  </si>
  <si>
    <t>250/2</t>
  </si>
  <si>
    <t>№268-2015г.</t>
  </si>
  <si>
    <t>Котлета из свинины</t>
  </si>
  <si>
    <t>№302-2015г.</t>
  </si>
  <si>
    <t>Каша рассыпчатая гречневая</t>
  </si>
  <si>
    <t>Горячий напиток</t>
  </si>
  <si>
    <t>№685-2004г.</t>
  </si>
  <si>
    <t>Чай с сахаром</t>
  </si>
  <si>
    <t>200/15</t>
  </si>
  <si>
    <t>Кондитерское изделие</t>
  </si>
  <si>
    <t>Пряник</t>
  </si>
  <si>
    <t>Фрукт</t>
  </si>
  <si>
    <t>№338-2015г.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</si>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</sst>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8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2" fontId="4" fillId="0" borderId="1" xfId="8" applyNumberFormat="1" applyFont="1" applyBorder="1" applyAlignment="1">
      <alignment horizontal="right" vertical="center" wrapText="1"/>
    </xf>
    <xf numFmtId="2" fontId="4" fillId="0" borderId="6" xfId="8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B14" sqref="B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14</v>
      </c>
      <c r="C1" s="73"/>
      <c r="D1" s="74"/>
      <c r="E1" t="s">
        <v>13</v>
      </c>
      <c r="F1" s="14"/>
      <c r="I1" t="s">
        <v>1</v>
      </c>
      <c r="J1" s="13">
        <v>44963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3" t="s">
        <v>21</v>
      </c>
      <c r="C4" s="34" t="s">
        <v>26</v>
      </c>
      <c r="D4" s="34" t="s">
        <v>35</v>
      </c>
      <c r="E4" s="35">
        <v>13</v>
      </c>
      <c r="F4" s="50">
        <v>13.37</v>
      </c>
      <c r="G4" s="50">
        <f>3.64*13</f>
        <v>47.32</v>
      </c>
      <c r="H4" s="50">
        <f>23.2*0.13</f>
        <v>3.016</v>
      </c>
      <c r="I4" s="50">
        <f>29.5*0.13</f>
        <v>3.835</v>
      </c>
      <c r="J4" s="51">
        <f>0</f>
        <v>0</v>
      </c>
    </row>
    <row r="5" spans="1:10" ht="30" x14ac:dyDescent="0.25">
      <c r="A5" s="3"/>
      <c r="B5" s="38" t="s">
        <v>21</v>
      </c>
      <c r="C5" s="41" t="s">
        <v>29</v>
      </c>
      <c r="D5" s="41" t="s">
        <v>30</v>
      </c>
      <c r="E5" s="39">
        <v>60</v>
      </c>
      <c r="F5" s="40">
        <v>3.32</v>
      </c>
      <c r="G5" s="40">
        <f>604*0.06</f>
        <v>36.24</v>
      </c>
      <c r="H5" s="40">
        <f>13.12*0.06</f>
        <v>0.7871999999999999</v>
      </c>
      <c r="I5" s="40">
        <f>32.49*0.06</f>
        <v>1.9494</v>
      </c>
      <c r="J5" s="42">
        <f>64.66*0.06</f>
        <v>3.8795999999999995</v>
      </c>
    </row>
    <row r="6" spans="1:10" ht="30" x14ac:dyDescent="0.25">
      <c r="A6" s="3"/>
      <c r="B6" s="38" t="s">
        <v>17</v>
      </c>
      <c r="C6" s="41" t="s">
        <v>27</v>
      </c>
      <c r="D6" s="41" t="s">
        <v>28</v>
      </c>
      <c r="E6" s="39">
        <v>105</v>
      </c>
      <c r="F6" s="52">
        <v>22.94</v>
      </c>
      <c r="G6" s="52">
        <f>79*2+66*0</f>
        <v>158</v>
      </c>
      <c r="H6" s="52">
        <f>5.32*2+0.08*0</f>
        <v>10.64</v>
      </c>
      <c r="I6" s="52">
        <f>5.97*2+7.25*0</f>
        <v>11.94</v>
      </c>
      <c r="J6" s="53">
        <f>0.95*2+0.13*0</f>
        <v>1.9</v>
      </c>
    </row>
    <row r="7" spans="1:10" ht="30" x14ac:dyDescent="0.25">
      <c r="A7" s="3"/>
      <c r="B7" s="38" t="s">
        <v>18</v>
      </c>
      <c r="C7" s="41" t="s">
        <v>24</v>
      </c>
      <c r="D7" s="41" t="s">
        <v>25</v>
      </c>
      <c r="E7" s="39">
        <v>120</v>
      </c>
      <c r="F7" s="52">
        <v>11.94</v>
      </c>
      <c r="G7" s="52">
        <f>1398*0.12</f>
        <v>167.76</v>
      </c>
      <c r="H7" s="52">
        <f>24.34*0.12</f>
        <v>2.9207999999999998</v>
      </c>
      <c r="I7" s="52">
        <f>35.83*0.12</f>
        <v>4.2995999999999999</v>
      </c>
      <c r="J7" s="53">
        <f>244.56*0.12</f>
        <v>29.347200000000001</v>
      </c>
    </row>
    <row r="8" spans="1:10" x14ac:dyDescent="0.25">
      <c r="A8" s="3"/>
      <c r="B8" s="59" t="s">
        <v>31</v>
      </c>
      <c r="C8" s="60" t="s">
        <v>32</v>
      </c>
      <c r="D8" s="61" t="s">
        <v>33</v>
      </c>
      <c r="E8" s="62" t="s">
        <v>34</v>
      </c>
      <c r="F8" s="39">
        <v>41.02</v>
      </c>
      <c r="G8" s="40">
        <v>160</v>
      </c>
      <c r="H8" s="63">
        <v>5</v>
      </c>
      <c r="I8" s="63">
        <v>6.2</v>
      </c>
      <c r="J8" s="64">
        <v>22</v>
      </c>
    </row>
    <row r="9" spans="1:10" ht="30" x14ac:dyDescent="0.25">
      <c r="A9" s="3"/>
      <c r="B9" s="38" t="s">
        <v>23</v>
      </c>
      <c r="C9" s="41" t="s">
        <v>36</v>
      </c>
      <c r="D9" s="41" t="s">
        <v>37</v>
      </c>
      <c r="E9" s="39">
        <v>50</v>
      </c>
      <c r="F9" s="40">
        <v>3.56</v>
      </c>
      <c r="G9" s="40">
        <f>160.5/5*5</f>
        <v>160.5</v>
      </c>
      <c r="H9" s="40">
        <f>3.39/5*5</f>
        <v>3.39</v>
      </c>
      <c r="I9" s="40">
        <f>6.98/5*5</f>
        <v>6.98</v>
      </c>
      <c r="J9" s="42">
        <f>21.07/5*5</f>
        <v>21.07</v>
      </c>
    </row>
    <row r="10" spans="1:10" ht="15.75" thickBot="1" x14ac:dyDescent="0.3">
      <c r="A10" s="3"/>
      <c r="B10" s="43" t="s">
        <v>19</v>
      </c>
      <c r="C10" s="44" t="s">
        <v>22</v>
      </c>
      <c r="D10" s="44" t="s">
        <v>20</v>
      </c>
      <c r="E10" s="45">
        <v>26</v>
      </c>
      <c r="F10" s="54">
        <v>1</v>
      </c>
      <c r="G10" s="54">
        <f>229.7*0.26</f>
        <v>59.722000000000001</v>
      </c>
      <c r="H10" s="55">
        <f>6.7*0.26</f>
        <v>1.7420000000000002</v>
      </c>
      <c r="I10" s="55">
        <f>1.1*0.26</f>
        <v>0.28600000000000003</v>
      </c>
      <c r="J10" s="56">
        <f>48.3*0.26</f>
        <v>12.558</v>
      </c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7" t="s">
        <v>21</v>
      </c>
      <c r="C14" s="34" t="s">
        <v>38</v>
      </c>
      <c r="D14" s="34" t="s">
        <v>39</v>
      </c>
      <c r="E14" s="35">
        <v>30</v>
      </c>
      <c r="F14" s="36">
        <v>8.7799999999999994</v>
      </c>
      <c r="G14" s="36">
        <f>11/50*30</f>
        <v>6.6</v>
      </c>
      <c r="H14" s="36">
        <f>0.55/50*30</f>
        <v>0.33</v>
      </c>
      <c r="I14" s="36">
        <f>0.1/50*30</f>
        <v>0.06</v>
      </c>
      <c r="J14" s="37">
        <f>1.9/50*30</f>
        <v>1.1399999999999999</v>
      </c>
    </row>
    <row r="15" spans="1:10" ht="30" x14ac:dyDescent="0.25">
      <c r="A15" s="3"/>
      <c r="B15" s="38" t="s">
        <v>40</v>
      </c>
      <c r="C15" s="41" t="s">
        <v>41</v>
      </c>
      <c r="D15" s="41" t="s">
        <v>42</v>
      </c>
      <c r="E15" s="39" t="s">
        <v>43</v>
      </c>
      <c r="F15" s="40">
        <v>10.46</v>
      </c>
      <c r="G15" s="40">
        <f>456*0.25+200*0</f>
        <v>114</v>
      </c>
      <c r="H15" s="40">
        <f>9.37*0.25+17.7*0</f>
        <v>2.3424999999999998</v>
      </c>
      <c r="I15" s="40">
        <f>11.31*0.25+14.4*0</f>
        <v>2.8275000000000001</v>
      </c>
      <c r="J15" s="42">
        <f>67.48*0.25</f>
        <v>16.87</v>
      </c>
    </row>
    <row r="16" spans="1:10" ht="30" x14ac:dyDescent="0.25">
      <c r="A16" s="3"/>
      <c r="B16" s="38" t="s">
        <v>17</v>
      </c>
      <c r="C16" s="41" t="s">
        <v>44</v>
      </c>
      <c r="D16" s="41" t="s">
        <v>45</v>
      </c>
      <c r="E16" s="39">
        <v>60</v>
      </c>
      <c r="F16" s="40">
        <v>28.33</v>
      </c>
      <c r="G16" s="48">
        <f>273/75*60</f>
        <v>218.4</v>
      </c>
      <c r="H16" s="48">
        <f>10.11/75*60</f>
        <v>8.088000000000001</v>
      </c>
      <c r="I16" s="48">
        <f>20.87/75*60</f>
        <v>16.695999999999998</v>
      </c>
      <c r="J16" s="49">
        <f>10.64/75*60</f>
        <v>8.5120000000000005</v>
      </c>
    </row>
    <row r="17" spans="1:10" ht="30" x14ac:dyDescent="0.25">
      <c r="A17" s="3"/>
      <c r="B17" s="66" t="s">
        <v>18</v>
      </c>
      <c r="C17" s="67" t="s">
        <v>46</v>
      </c>
      <c r="D17" s="67" t="s">
        <v>47</v>
      </c>
      <c r="E17" s="68">
        <v>120</v>
      </c>
      <c r="F17" s="69">
        <v>10.99</v>
      </c>
      <c r="G17" s="69">
        <f>162.5*1.2</f>
        <v>195</v>
      </c>
      <c r="H17" s="69">
        <f>6*1.2</f>
        <v>7.1999999999999993</v>
      </c>
      <c r="I17" s="69">
        <f>4*1.2</f>
        <v>4.8</v>
      </c>
      <c r="J17" s="70">
        <f>26*1.2</f>
        <v>31.2</v>
      </c>
    </row>
    <row r="18" spans="1:10" ht="30" x14ac:dyDescent="0.25">
      <c r="A18" s="3"/>
      <c r="B18" s="38" t="s">
        <v>48</v>
      </c>
      <c r="C18" s="41" t="s">
        <v>49</v>
      </c>
      <c r="D18" s="41" t="s">
        <v>50</v>
      </c>
      <c r="E18" s="39" t="s">
        <v>51</v>
      </c>
      <c r="F18" s="40">
        <v>2.99</v>
      </c>
      <c r="G18" s="40">
        <v>60</v>
      </c>
      <c r="H18" s="40">
        <v>7.0000000000000007E-2</v>
      </c>
      <c r="I18" s="40">
        <v>0.02</v>
      </c>
      <c r="J18" s="42">
        <v>15</v>
      </c>
    </row>
    <row r="19" spans="1:10" ht="30" x14ac:dyDescent="0.25">
      <c r="A19" s="3"/>
      <c r="B19" s="38" t="s">
        <v>52</v>
      </c>
      <c r="C19" s="41" t="s">
        <v>32</v>
      </c>
      <c r="D19" s="41" t="s">
        <v>53</v>
      </c>
      <c r="E19" s="71">
        <v>35</v>
      </c>
      <c r="F19" s="40">
        <v>8.2899999999999991</v>
      </c>
      <c r="G19" s="40">
        <f>350*0.35</f>
        <v>122.49999999999999</v>
      </c>
      <c r="H19" s="40">
        <f>5*0.35</f>
        <v>1.75</v>
      </c>
      <c r="I19" s="40">
        <f>6*0.35</f>
        <v>2.0999999999999996</v>
      </c>
      <c r="J19" s="42">
        <f>69*0.35</f>
        <v>24.15</v>
      </c>
    </row>
    <row r="20" spans="1:10" x14ac:dyDescent="0.25">
      <c r="A20" s="3"/>
      <c r="B20" s="38" t="s">
        <v>19</v>
      </c>
      <c r="C20" s="41" t="s">
        <v>22</v>
      </c>
      <c r="D20" s="41" t="s">
        <v>20</v>
      </c>
      <c r="E20" s="39">
        <v>38</v>
      </c>
      <c r="F20" s="40">
        <v>1.47</v>
      </c>
      <c r="G20" s="40">
        <f>229.7*0.38</f>
        <v>87.286000000000001</v>
      </c>
      <c r="H20" s="57">
        <f>6.7*0.38</f>
        <v>2.5460000000000003</v>
      </c>
      <c r="I20" s="57">
        <f>1.1*0.38</f>
        <v>0.41800000000000004</v>
      </c>
      <c r="J20" s="58">
        <f>48.3*0.38</f>
        <v>18.353999999999999</v>
      </c>
    </row>
    <row r="21" spans="1:10" ht="30.75" thickBot="1" x14ac:dyDescent="0.3">
      <c r="A21" s="3"/>
      <c r="B21" s="43" t="s">
        <v>54</v>
      </c>
      <c r="C21" s="44" t="s">
        <v>55</v>
      </c>
      <c r="D21" s="44" t="s">
        <v>56</v>
      </c>
      <c r="E21" s="45">
        <v>90</v>
      </c>
      <c r="F21" s="46">
        <v>25.84</v>
      </c>
      <c r="G21" s="54">
        <f>38*0.9</f>
        <v>34.200000000000003</v>
      </c>
      <c r="H21" s="54">
        <f>0.8*0.9</f>
        <v>0.72000000000000008</v>
      </c>
      <c r="I21" s="54">
        <f>0.2*0.9</f>
        <v>0.18000000000000002</v>
      </c>
      <c r="J21" s="65">
        <f>7.5*0.9</f>
        <v>6.75</v>
      </c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2023-02-03T10:36:36Z</dcterms:modified>
</cp:coreProperties>
</file>